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tobas\Desktop\"/>
    </mc:Choice>
  </mc:AlternateContent>
  <xr:revisionPtr revIDLastSave="0" documentId="13_ncr:1_{F54BC6FA-5BC1-406C-A2A4-064A007360C5}" xr6:coauthVersionLast="47" xr6:coauthVersionMax="47" xr10:uidLastSave="{00000000-0000-0000-0000-000000000000}"/>
  <bookViews>
    <workbookView xWindow="-110" yWindow="-110" windowWidth="22780" windowHeight="14540" tabRatio="766" xr2:uid="{ED501C5D-0301-436F-9D2E-0B463E7E83E2}"/>
  </bookViews>
  <sheets>
    <sheet name="注意事項" sheetId="19" r:id="rId1"/>
    <sheet name="名簿入力" sheetId="5" r:id="rId2"/>
    <sheet name="一覧表 男子" sheetId="7" r:id="rId3"/>
    <sheet name="個票男子" sheetId="10" state="hidden" r:id="rId4"/>
    <sheet name="個票リレー" sheetId="12" state="hidden" r:id="rId5"/>
    <sheet name="一覧表 女子" sheetId="17" r:id="rId6"/>
    <sheet name="個票リレー(2)" sheetId="16" state="hidden" r:id="rId7"/>
    <sheet name="個票女子 " sheetId="13" state="hidden" r:id="rId8"/>
    <sheet name="参加数" sheetId="20" r:id="rId9"/>
    <sheet name="標準記録突破者一覧" sheetId="21" r:id="rId10"/>
    <sheet name="県大会出場者" sheetId="22" r:id="rId11"/>
  </sheets>
  <definedNames>
    <definedName name="_xlnm.Print_Area" localSheetId="5">'一覧表 女子'!$A$1:$L$45</definedName>
    <definedName name="_xlnm.Print_Area" localSheetId="2">'一覧表 男子'!$A$1:$L$45</definedName>
    <definedName name="_xlnm.Print_Area" localSheetId="4">個票リレー!$A$3:$O$11</definedName>
    <definedName name="_xlnm.Print_Area" localSheetId="6">'個票リレー(2)'!$A$3:$O$11</definedName>
    <definedName name="_xlnm.Print_Area" localSheetId="7">'個票女子 '!$A$1:$Q$121</definedName>
    <definedName name="_xlnm.Print_Area" localSheetId="8">参加数!$A$1:$N$40</definedName>
    <definedName name="_xlnm.Print_Area" localSheetId="0">注意事項!$A$1:$G$30</definedName>
    <definedName name="_xlnm.Print_Area" localSheetId="1">名簿入力!$A$7:$G$106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7" l="1"/>
  <c r="K7" i="7"/>
  <c r="H7" i="7"/>
  <c r="F3" i="10" s="1"/>
  <c r="I7" i="7"/>
  <c r="L3" i="10" s="1"/>
  <c r="K41" i="17"/>
  <c r="J41" i="17"/>
  <c r="O119" i="13" s="1"/>
  <c r="I41" i="17"/>
  <c r="L119" i="13" s="1"/>
  <c r="H41" i="17"/>
  <c r="F119" i="13" s="1"/>
  <c r="G41" i="17"/>
  <c r="C119" i="13"/>
  <c r="E41" i="17"/>
  <c r="D41" i="17"/>
  <c r="C41" i="17"/>
  <c r="B41" i="17"/>
  <c r="K40" i="17"/>
  <c r="J40" i="17"/>
  <c r="I40" i="17"/>
  <c r="H40" i="17"/>
  <c r="G40" i="17"/>
  <c r="E40" i="17"/>
  <c r="D40" i="17"/>
  <c r="C40" i="17"/>
  <c r="B40" i="17"/>
  <c r="K39" i="17"/>
  <c r="J39" i="17"/>
  <c r="I39" i="17"/>
  <c r="H39" i="17"/>
  <c r="G39" i="17"/>
  <c r="E39" i="17"/>
  <c r="D39" i="17"/>
  <c r="C39" i="17"/>
  <c r="B39" i="17"/>
  <c r="K38" i="17"/>
  <c r="J38" i="17"/>
  <c r="I38" i="17"/>
  <c r="H38" i="17"/>
  <c r="G38" i="17"/>
  <c r="E38" i="17"/>
  <c r="D38" i="17"/>
  <c r="C38" i="17"/>
  <c r="B38" i="17"/>
  <c r="K37" i="17"/>
  <c r="J37" i="17"/>
  <c r="I37" i="17"/>
  <c r="H37" i="17"/>
  <c r="G37" i="17"/>
  <c r="E37" i="17"/>
  <c r="D37" i="17"/>
  <c r="C37" i="17"/>
  <c r="B37" i="17"/>
  <c r="K36" i="17"/>
  <c r="J36" i="17"/>
  <c r="I36" i="17"/>
  <c r="H36" i="17"/>
  <c r="G36" i="17"/>
  <c r="E36" i="17"/>
  <c r="D36" i="17"/>
  <c r="C36" i="17"/>
  <c r="B36" i="17"/>
  <c r="K35" i="17"/>
  <c r="J35" i="17"/>
  <c r="O115" i="13" s="1"/>
  <c r="I35" i="17"/>
  <c r="L115" i="13"/>
  <c r="H35" i="17"/>
  <c r="F115" i="13" s="1"/>
  <c r="G35" i="17"/>
  <c r="C115" i="13" s="1"/>
  <c r="E35" i="17"/>
  <c r="D35" i="17"/>
  <c r="C35" i="17"/>
  <c r="B35" i="17"/>
  <c r="K34" i="17"/>
  <c r="J34" i="17"/>
  <c r="O111" i="13" s="1"/>
  <c r="I34" i="17"/>
  <c r="L111" i="13" s="1"/>
  <c r="H34" i="17"/>
  <c r="F111" i="13"/>
  <c r="G34" i="17"/>
  <c r="C111" i="13"/>
  <c r="E34" i="17"/>
  <c r="D34" i="17"/>
  <c r="C34" i="17"/>
  <c r="B34" i="17"/>
  <c r="K33" i="17"/>
  <c r="J33" i="17"/>
  <c r="O107" i="13"/>
  <c r="I33" i="17"/>
  <c r="L107" i="13"/>
  <c r="H33" i="17"/>
  <c r="F107" i="13" s="1"/>
  <c r="G33" i="17"/>
  <c r="C107" i="13" s="1"/>
  <c r="E33" i="17"/>
  <c r="D33" i="17"/>
  <c r="C33" i="17"/>
  <c r="B33" i="17"/>
  <c r="K32" i="17"/>
  <c r="J32" i="17"/>
  <c r="O103" i="13" s="1"/>
  <c r="I32" i="17"/>
  <c r="L103" i="13" s="1"/>
  <c r="H32" i="17"/>
  <c r="F103" i="13"/>
  <c r="G32" i="17"/>
  <c r="C103" i="13"/>
  <c r="E32" i="17"/>
  <c r="D32" i="17"/>
  <c r="C32" i="17"/>
  <c r="B32" i="17"/>
  <c r="K31" i="17"/>
  <c r="J31" i="17"/>
  <c r="O99" i="13"/>
  <c r="I31" i="17"/>
  <c r="L99" i="13" s="1"/>
  <c r="H31" i="17"/>
  <c r="F99" i="13" s="1"/>
  <c r="G31" i="17"/>
  <c r="C99" i="13" s="1"/>
  <c r="E31" i="17"/>
  <c r="D31" i="17"/>
  <c r="C31" i="17"/>
  <c r="B31" i="17"/>
  <c r="K30" i="17"/>
  <c r="J30" i="17"/>
  <c r="O95" i="13"/>
  <c r="I30" i="17"/>
  <c r="L95" i="13" s="1"/>
  <c r="H30" i="17"/>
  <c r="F95" i="13"/>
  <c r="G30" i="17"/>
  <c r="C95" i="13" s="1"/>
  <c r="E30" i="17"/>
  <c r="D30" i="17"/>
  <c r="C30" i="17"/>
  <c r="B30" i="17"/>
  <c r="K29" i="17"/>
  <c r="J29" i="17"/>
  <c r="O91" i="13" s="1"/>
  <c r="I29" i="17"/>
  <c r="L91" i="13" s="1"/>
  <c r="H29" i="17"/>
  <c r="F91" i="13"/>
  <c r="G29" i="17"/>
  <c r="C91" i="13"/>
  <c r="E29" i="17"/>
  <c r="D29" i="17"/>
  <c r="C29" i="17"/>
  <c r="B29" i="17"/>
  <c r="K28" i="17"/>
  <c r="J28" i="17"/>
  <c r="O87" i="13"/>
  <c r="I28" i="17"/>
  <c r="L87" i="13" s="1"/>
  <c r="H28" i="17"/>
  <c r="F87" i="13" s="1"/>
  <c r="G28" i="17"/>
  <c r="C87" i="13" s="1"/>
  <c r="E28" i="17"/>
  <c r="D28" i="17"/>
  <c r="C28" i="17"/>
  <c r="B28" i="17"/>
  <c r="K27" i="17"/>
  <c r="J27" i="17"/>
  <c r="O83" i="13" s="1"/>
  <c r="I27" i="17"/>
  <c r="L83" i="13" s="1"/>
  <c r="H27" i="17"/>
  <c r="F83" i="13"/>
  <c r="G27" i="17"/>
  <c r="C83" i="13"/>
  <c r="E27" i="17"/>
  <c r="D27" i="17"/>
  <c r="C27" i="17"/>
  <c r="B27" i="17"/>
  <c r="K26" i="17"/>
  <c r="J26" i="17"/>
  <c r="O79" i="13"/>
  <c r="I26" i="17"/>
  <c r="L79" i="13" s="1"/>
  <c r="H26" i="17"/>
  <c r="F79" i="13" s="1"/>
  <c r="G26" i="17"/>
  <c r="C79" i="13"/>
  <c r="E26" i="17"/>
  <c r="D26" i="17"/>
  <c r="C26" i="17"/>
  <c r="B26" i="17"/>
  <c r="K25" i="17"/>
  <c r="J25" i="17"/>
  <c r="O75" i="13" s="1"/>
  <c r="I25" i="17"/>
  <c r="L75" i="13" s="1"/>
  <c r="H25" i="17"/>
  <c r="F75" i="13"/>
  <c r="G25" i="17"/>
  <c r="C75" i="13" s="1"/>
  <c r="E25" i="17"/>
  <c r="D25" i="17"/>
  <c r="C25" i="17"/>
  <c r="B25" i="17"/>
  <c r="K24" i="17"/>
  <c r="J24" i="17"/>
  <c r="O71" i="13" s="1"/>
  <c r="I24" i="17"/>
  <c r="L71" i="13" s="1"/>
  <c r="H24" i="17"/>
  <c r="F71" i="13" s="1"/>
  <c r="G24" i="17"/>
  <c r="C71" i="13"/>
  <c r="E24" i="17"/>
  <c r="D24" i="17"/>
  <c r="C24" i="17"/>
  <c r="B24" i="17"/>
  <c r="K23" i="17"/>
  <c r="J23" i="17"/>
  <c r="O67" i="13"/>
  <c r="I23" i="17"/>
  <c r="L67" i="13" s="1"/>
  <c r="H23" i="17"/>
  <c r="F67" i="13" s="1"/>
  <c r="G23" i="17"/>
  <c r="C67" i="13" s="1"/>
  <c r="E23" i="17"/>
  <c r="D23" i="17"/>
  <c r="C23" i="17"/>
  <c r="B23" i="17"/>
  <c r="K22" i="17"/>
  <c r="J22" i="17"/>
  <c r="O63" i="13" s="1"/>
  <c r="I22" i="17"/>
  <c r="L63" i="13" s="1"/>
  <c r="H22" i="17"/>
  <c r="G22" i="17"/>
  <c r="E22" i="17"/>
  <c r="D22" i="17"/>
  <c r="C22" i="17"/>
  <c r="B22" i="17"/>
  <c r="K21" i="17"/>
  <c r="J21" i="17"/>
  <c r="O59" i="13"/>
  <c r="I21" i="17"/>
  <c r="H21" i="17"/>
  <c r="F59" i="13"/>
  <c r="G21" i="17"/>
  <c r="C59" i="13" s="1"/>
  <c r="E21" i="17"/>
  <c r="D21" i="17"/>
  <c r="C21" i="17"/>
  <c r="B21" i="17"/>
  <c r="K20" i="17"/>
  <c r="J20" i="17"/>
  <c r="O55" i="13"/>
  <c r="I20" i="17"/>
  <c r="L55" i="13" s="1"/>
  <c r="H20" i="17"/>
  <c r="F55" i="13"/>
  <c r="G20" i="17"/>
  <c r="C55" i="13"/>
  <c r="E20" i="17"/>
  <c r="D20" i="17"/>
  <c r="C20" i="17"/>
  <c r="B20" i="17"/>
  <c r="K19" i="17"/>
  <c r="J19" i="17"/>
  <c r="O51" i="13" s="1"/>
  <c r="I19" i="17"/>
  <c r="L51" i="13"/>
  <c r="H19" i="17"/>
  <c r="F51" i="13" s="1"/>
  <c r="G19" i="17"/>
  <c r="C51" i="13" s="1"/>
  <c r="E19" i="17"/>
  <c r="D19" i="17"/>
  <c r="C19" i="17"/>
  <c r="B19" i="17"/>
  <c r="K18" i="17"/>
  <c r="J18" i="17"/>
  <c r="O47" i="13" s="1"/>
  <c r="I18" i="17"/>
  <c r="L47" i="13"/>
  <c r="H18" i="17"/>
  <c r="F47" i="13" s="1"/>
  <c r="G18" i="17"/>
  <c r="C47" i="13" s="1"/>
  <c r="E18" i="17"/>
  <c r="D18" i="17"/>
  <c r="C18" i="17"/>
  <c r="B18" i="17"/>
  <c r="K17" i="17"/>
  <c r="J17" i="17"/>
  <c r="O43" i="13"/>
  <c r="I17" i="17"/>
  <c r="L43" i="13" s="1"/>
  <c r="H17" i="17"/>
  <c r="F43" i="13" s="1"/>
  <c r="G17" i="17"/>
  <c r="C43" i="13"/>
  <c r="E17" i="17"/>
  <c r="D17" i="17"/>
  <c r="C17" i="17"/>
  <c r="B17" i="17"/>
  <c r="K16" i="17"/>
  <c r="J16" i="17"/>
  <c r="O39" i="13"/>
  <c r="I16" i="17"/>
  <c r="L39" i="13"/>
  <c r="H16" i="17"/>
  <c r="F39" i="13" s="1"/>
  <c r="G16" i="17"/>
  <c r="C39" i="13" s="1"/>
  <c r="E16" i="17"/>
  <c r="D16" i="17"/>
  <c r="C16" i="17"/>
  <c r="B16" i="17"/>
  <c r="K15" i="17"/>
  <c r="J15" i="17"/>
  <c r="O35" i="13" s="1"/>
  <c r="I15" i="17"/>
  <c r="L35" i="13" s="1"/>
  <c r="H15" i="17"/>
  <c r="F35" i="13" s="1"/>
  <c r="G15" i="17"/>
  <c r="C35" i="13"/>
  <c r="E15" i="17"/>
  <c r="D15" i="17"/>
  <c r="C15" i="17"/>
  <c r="B15" i="17"/>
  <c r="K14" i="17"/>
  <c r="J14" i="17"/>
  <c r="O31" i="13"/>
  <c r="I14" i="17"/>
  <c r="L31" i="13"/>
  <c r="H14" i="17"/>
  <c r="F31" i="13" s="1"/>
  <c r="G14" i="17"/>
  <c r="C31" i="13" s="1"/>
  <c r="E14" i="17"/>
  <c r="D14" i="17"/>
  <c r="C14" i="17"/>
  <c r="B14" i="17"/>
  <c r="K13" i="17"/>
  <c r="J13" i="17"/>
  <c r="O27" i="13" s="1"/>
  <c r="I13" i="17"/>
  <c r="L27" i="13" s="1"/>
  <c r="H13" i="17"/>
  <c r="F27" i="13" s="1"/>
  <c r="G13" i="17"/>
  <c r="C27" i="13"/>
  <c r="E13" i="17"/>
  <c r="D13" i="17"/>
  <c r="C13" i="17"/>
  <c r="B13" i="17"/>
  <c r="K12" i="17"/>
  <c r="J12" i="17"/>
  <c r="I12" i="17"/>
  <c r="L23" i="13"/>
  <c r="H12" i="17"/>
  <c r="F23" i="13" s="1"/>
  <c r="G12" i="17"/>
  <c r="C23" i="13"/>
  <c r="E12" i="17"/>
  <c r="D12" i="17"/>
  <c r="C12" i="17"/>
  <c r="B12" i="17"/>
  <c r="K11" i="17"/>
  <c r="J11" i="17"/>
  <c r="O19" i="13" s="1"/>
  <c r="I11" i="17"/>
  <c r="L19" i="13"/>
  <c r="H11" i="17"/>
  <c r="F19" i="13"/>
  <c r="G11" i="17"/>
  <c r="C19" i="13" s="1"/>
  <c r="E11" i="17"/>
  <c r="D11" i="17"/>
  <c r="C11" i="17"/>
  <c r="B11" i="17"/>
  <c r="K10" i="17"/>
  <c r="J10" i="17"/>
  <c r="O15" i="13"/>
  <c r="I10" i="17"/>
  <c r="L15" i="13" s="1"/>
  <c r="H10" i="17"/>
  <c r="F15" i="13"/>
  <c r="G10" i="17"/>
  <c r="C15" i="13"/>
  <c r="E10" i="17"/>
  <c r="D10" i="17"/>
  <c r="C10" i="17"/>
  <c r="B10" i="17"/>
  <c r="K9" i="17"/>
  <c r="J9" i="17"/>
  <c r="O11" i="13"/>
  <c r="I9" i="17"/>
  <c r="P18" i="17" s="1"/>
  <c r="L11" i="13"/>
  <c r="H9" i="17"/>
  <c r="F11" i="13" s="1"/>
  <c r="G9" i="17"/>
  <c r="C11" i="13" s="1"/>
  <c r="E9" i="17"/>
  <c r="D9" i="17"/>
  <c r="C9" i="17"/>
  <c r="B9" i="17"/>
  <c r="K8" i="17"/>
  <c r="J8" i="17"/>
  <c r="O7" i="13" s="1"/>
  <c r="I8" i="17"/>
  <c r="L7" i="13" s="1"/>
  <c r="H8" i="17"/>
  <c r="F7" i="13"/>
  <c r="G8" i="17"/>
  <c r="C7" i="13"/>
  <c r="E8" i="17"/>
  <c r="D8" i="17"/>
  <c r="C8" i="17"/>
  <c r="B8" i="17"/>
  <c r="K7" i="17"/>
  <c r="J7" i="17"/>
  <c r="O3" i="13"/>
  <c r="I7" i="17"/>
  <c r="H7" i="17"/>
  <c r="F3" i="13" s="1"/>
  <c r="G7" i="17"/>
  <c r="C3" i="13" s="1"/>
  <c r="E7" i="17"/>
  <c r="D7" i="17"/>
  <c r="C7" i="17"/>
  <c r="B7" i="17"/>
  <c r="C7" i="7"/>
  <c r="B7" i="7"/>
  <c r="H3" i="17"/>
  <c r="H3" i="7"/>
  <c r="G8" i="7"/>
  <c r="H8" i="7"/>
  <c r="F7" i="10"/>
  <c r="I8" i="7"/>
  <c r="J8" i="7"/>
  <c r="O7" i="10" s="1"/>
  <c r="K8" i="7"/>
  <c r="G9" i="7"/>
  <c r="C11" i="10" s="1"/>
  <c r="H9" i="7"/>
  <c r="F11" i="10"/>
  <c r="I9" i="7"/>
  <c r="L11" i="10" s="1"/>
  <c r="J9" i="7"/>
  <c r="O11" i="10"/>
  <c r="K9" i="7"/>
  <c r="G10" i="7"/>
  <c r="C15" i="10" s="1"/>
  <c r="H10" i="7"/>
  <c r="F15" i="10" s="1"/>
  <c r="I10" i="7"/>
  <c r="L15" i="10" s="1"/>
  <c r="J10" i="7"/>
  <c r="O15" i="10"/>
  <c r="K10" i="7"/>
  <c r="G11" i="7"/>
  <c r="H11" i="7"/>
  <c r="F19" i="10" s="1"/>
  <c r="I11" i="7"/>
  <c r="L19" i="10"/>
  <c r="J11" i="7"/>
  <c r="O19" i="10"/>
  <c r="K11" i="7"/>
  <c r="G12" i="7"/>
  <c r="C23" i="10" s="1"/>
  <c r="H12" i="7"/>
  <c r="F23" i="10" s="1"/>
  <c r="I12" i="7"/>
  <c r="L23" i="10" s="1"/>
  <c r="J12" i="7"/>
  <c r="O23" i="10"/>
  <c r="K12" i="7"/>
  <c r="G13" i="7"/>
  <c r="C27" i="10" s="1"/>
  <c r="H13" i="7"/>
  <c r="F27" i="10"/>
  <c r="I13" i="7"/>
  <c r="L27" i="10" s="1"/>
  <c r="J13" i="7"/>
  <c r="O27" i="10"/>
  <c r="K13" i="7"/>
  <c r="G14" i="7"/>
  <c r="C31" i="10" s="1"/>
  <c r="H14" i="7"/>
  <c r="F31" i="10"/>
  <c r="I14" i="7"/>
  <c r="L31" i="10" s="1"/>
  <c r="J14" i="7"/>
  <c r="O31" i="10" s="1"/>
  <c r="K14" i="7"/>
  <c r="G15" i="7"/>
  <c r="C35" i="10"/>
  <c r="H15" i="7"/>
  <c r="F35" i="10"/>
  <c r="I15" i="7"/>
  <c r="L35" i="10" s="1"/>
  <c r="J15" i="7"/>
  <c r="O35" i="10" s="1"/>
  <c r="K15" i="7"/>
  <c r="G16" i="7"/>
  <c r="C39" i="10"/>
  <c r="H16" i="7"/>
  <c r="F39" i="10"/>
  <c r="I16" i="7"/>
  <c r="L39" i="10"/>
  <c r="J16" i="7"/>
  <c r="K16" i="7"/>
  <c r="G17" i="7"/>
  <c r="C43" i="10"/>
  <c r="H17" i="7"/>
  <c r="F43" i="10"/>
  <c r="I17" i="7"/>
  <c r="L43" i="10"/>
  <c r="J17" i="7"/>
  <c r="O43" i="10" s="1"/>
  <c r="K17" i="7"/>
  <c r="G18" i="7"/>
  <c r="C47" i="10"/>
  <c r="H18" i="7"/>
  <c r="F47" i="10"/>
  <c r="I18" i="7"/>
  <c r="L47" i="10" s="1"/>
  <c r="J18" i="7"/>
  <c r="O47" i="10" s="1"/>
  <c r="K18" i="7"/>
  <c r="G19" i="7"/>
  <c r="C51" i="10"/>
  <c r="H19" i="7"/>
  <c r="F51" i="10"/>
  <c r="I19" i="7"/>
  <c r="L51" i="10" s="1"/>
  <c r="J19" i="7"/>
  <c r="O51" i="10"/>
  <c r="K19" i="7"/>
  <c r="G20" i="7"/>
  <c r="C55" i="10"/>
  <c r="H20" i="7"/>
  <c r="F55" i="10" s="1"/>
  <c r="I20" i="7"/>
  <c r="L55" i="10" s="1"/>
  <c r="J20" i="7"/>
  <c r="O55" i="10"/>
  <c r="K20" i="7"/>
  <c r="G21" i="7"/>
  <c r="C59" i="10" s="1"/>
  <c r="H21" i="7"/>
  <c r="F59" i="10" s="1"/>
  <c r="I21" i="7"/>
  <c r="L59" i="10"/>
  <c r="J21" i="7"/>
  <c r="O59" i="10"/>
  <c r="K21" i="7"/>
  <c r="G22" i="7"/>
  <c r="C63" i="10" s="1"/>
  <c r="H22" i="7"/>
  <c r="F63" i="10" s="1"/>
  <c r="I22" i="7"/>
  <c r="L63" i="10"/>
  <c r="J22" i="7"/>
  <c r="O63" i="10"/>
  <c r="K22" i="7"/>
  <c r="G23" i="7"/>
  <c r="C67" i="10" s="1"/>
  <c r="H23" i="7"/>
  <c r="F67" i="10" s="1"/>
  <c r="I23" i="7"/>
  <c r="L67" i="10" s="1"/>
  <c r="J23" i="7"/>
  <c r="O67" i="10"/>
  <c r="K23" i="7"/>
  <c r="G24" i="7"/>
  <c r="C71" i="10" s="1"/>
  <c r="H24" i="7"/>
  <c r="F71" i="10" s="1"/>
  <c r="I24" i="7"/>
  <c r="L71" i="10" s="1"/>
  <c r="J24" i="7"/>
  <c r="O71" i="10"/>
  <c r="K24" i="7"/>
  <c r="G25" i="7"/>
  <c r="C75" i="10" s="1"/>
  <c r="H25" i="7"/>
  <c r="F75" i="10" s="1"/>
  <c r="I25" i="7"/>
  <c r="L75" i="10" s="1"/>
  <c r="J25" i="7"/>
  <c r="O75" i="10" s="1"/>
  <c r="K25" i="7"/>
  <c r="G26" i="7"/>
  <c r="C79" i="10"/>
  <c r="H26" i="7"/>
  <c r="F79" i="10" s="1"/>
  <c r="I26" i="7"/>
  <c r="L79" i="10" s="1"/>
  <c r="J26" i="7"/>
  <c r="O79" i="10" s="1"/>
  <c r="K26" i="7"/>
  <c r="G27" i="7"/>
  <c r="C83" i="10"/>
  <c r="H27" i="7"/>
  <c r="F83" i="10" s="1"/>
  <c r="I27" i="7"/>
  <c r="L83" i="10" s="1"/>
  <c r="J27" i="7"/>
  <c r="O83" i="10" s="1"/>
  <c r="K27" i="7"/>
  <c r="G28" i="7"/>
  <c r="C87" i="10"/>
  <c r="H28" i="7"/>
  <c r="F87" i="10"/>
  <c r="I28" i="7"/>
  <c r="L87" i="10" s="1"/>
  <c r="J28" i="7"/>
  <c r="O87" i="10" s="1"/>
  <c r="K28" i="7"/>
  <c r="G29" i="7"/>
  <c r="C91" i="10"/>
  <c r="H29" i="7"/>
  <c r="F91" i="10" s="1"/>
  <c r="I29" i="7"/>
  <c r="L91" i="10" s="1"/>
  <c r="J29" i="7"/>
  <c r="O91" i="10" s="1"/>
  <c r="K29" i="7"/>
  <c r="G30" i="7"/>
  <c r="C95" i="10"/>
  <c r="H30" i="7"/>
  <c r="F95" i="10" s="1"/>
  <c r="I30" i="7"/>
  <c r="L95" i="10"/>
  <c r="J30" i="7"/>
  <c r="O95" i="10" s="1"/>
  <c r="K30" i="7"/>
  <c r="G31" i="7"/>
  <c r="C99" i="10" s="1"/>
  <c r="H31" i="7"/>
  <c r="F99" i="10" s="1"/>
  <c r="I31" i="7"/>
  <c r="L99" i="10"/>
  <c r="J31" i="7"/>
  <c r="O99" i="10" s="1"/>
  <c r="K31" i="7"/>
  <c r="G32" i="7"/>
  <c r="C103" i="10" s="1"/>
  <c r="H32" i="7"/>
  <c r="F103" i="10"/>
  <c r="I32" i="7"/>
  <c r="L103" i="10"/>
  <c r="J32" i="7"/>
  <c r="O103" i="10" s="1"/>
  <c r="K32" i="7"/>
  <c r="G33" i="7"/>
  <c r="C107" i="10" s="1"/>
  <c r="H33" i="7"/>
  <c r="F107" i="10"/>
  <c r="I33" i="7"/>
  <c r="L107" i="10"/>
  <c r="J33" i="7"/>
  <c r="O107" i="10" s="1"/>
  <c r="K33" i="7"/>
  <c r="G34" i="7"/>
  <c r="C111" i="10"/>
  <c r="H34" i="7"/>
  <c r="F111" i="10"/>
  <c r="I34" i="7"/>
  <c r="L111" i="10" s="1"/>
  <c r="J34" i="7"/>
  <c r="O111" i="10" s="1"/>
  <c r="K34" i="7"/>
  <c r="G35" i="7"/>
  <c r="C115" i="10" s="1"/>
  <c r="H35" i="7"/>
  <c r="F115" i="10"/>
  <c r="I35" i="7"/>
  <c r="L115" i="10" s="1"/>
  <c r="J35" i="7"/>
  <c r="O115" i="10" s="1"/>
  <c r="K35" i="7"/>
  <c r="G36" i="7"/>
  <c r="H36" i="7"/>
  <c r="I36" i="7"/>
  <c r="J36" i="7"/>
  <c r="K36" i="7"/>
  <c r="G37" i="7"/>
  <c r="H37" i="7"/>
  <c r="I37" i="7"/>
  <c r="J37" i="7"/>
  <c r="K37" i="7"/>
  <c r="G38" i="7"/>
  <c r="H38" i="7"/>
  <c r="I38" i="7"/>
  <c r="J38" i="7"/>
  <c r="K38" i="7"/>
  <c r="G39" i="7"/>
  <c r="I39" i="7"/>
  <c r="J39" i="7"/>
  <c r="K39" i="7"/>
  <c r="G40" i="7"/>
  <c r="H40" i="7"/>
  <c r="I40" i="7"/>
  <c r="J40" i="7"/>
  <c r="K40" i="7"/>
  <c r="G41" i="7"/>
  <c r="C119" i="10" s="1"/>
  <c r="H41" i="7"/>
  <c r="F119" i="10"/>
  <c r="I41" i="7"/>
  <c r="L119" i="10" s="1"/>
  <c r="J41" i="7"/>
  <c r="O119" i="10"/>
  <c r="K41"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J7" i="7"/>
  <c r="O3" i="10"/>
  <c r="C3" i="10"/>
  <c r="E7" i="7"/>
  <c r="D7" i="7"/>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G25" i="22"/>
  <c r="I25" i="22"/>
  <c r="L35" i="20"/>
  <c r="L34" i="20"/>
  <c r="L29" i="20"/>
  <c r="G40" i="20"/>
  <c r="L18" i="20"/>
  <c r="L15" i="20"/>
  <c r="L10" i="20"/>
  <c r="L9" i="20"/>
  <c r="L5" i="20"/>
  <c r="M5" i="20"/>
  <c r="N5" i="20"/>
  <c r="L3" i="20"/>
  <c r="L21" i="20"/>
  <c r="L39" i="20"/>
  <c r="L25" i="20"/>
  <c r="M25" i="20"/>
  <c r="N25" i="20"/>
  <c r="L24" i="20"/>
  <c r="M24" i="20"/>
  <c r="N24" i="20"/>
  <c r="L17" i="20"/>
  <c r="L12" i="20"/>
  <c r="M12" i="20"/>
  <c r="N12" i="20"/>
  <c r="L20" i="20"/>
  <c r="L19" i="20"/>
  <c r="L11" i="20"/>
  <c r="L6" i="20"/>
  <c r="M6" i="20"/>
  <c r="N6" i="20"/>
  <c r="L16" i="20"/>
  <c r="L8" i="20"/>
  <c r="L7" i="20"/>
  <c r="M7" i="20"/>
  <c r="N7" i="20"/>
  <c r="C4" i="16"/>
  <c r="N4" i="16"/>
  <c r="M4" i="16"/>
  <c r="L4" i="16"/>
  <c r="K4" i="16"/>
  <c r="F4" i="16"/>
  <c r="E4" i="16"/>
  <c r="D4" i="16"/>
  <c r="G96" i="5"/>
  <c r="G97" i="5"/>
  <c r="G98" i="5"/>
  <c r="G99" i="5"/>
  <c r="G100" i="5"/>
  <c r="G101" i="5"/>
  <c r="G102" i="5"/>
  <c r="G103" i="5"/>
  <c r="G104" i="5"/>
  <c r="G105" i="5"/>
  <c r="N27" i="20"/>
  <c r="N28" i="20"/>
  <c r="N29" i="20"/>
  <c r="N30" i="20"/>
  <c r="N32" i="20"/>
  <c r="N33" i="20"/>
  <c r="N8" i="20"/>
  <c r="N9" i="20"/>
  <c r="N10" i="20"/>
  <c r="N11" i="20"/>
  <c r="N13" i="20"/>
  <c r="N14" i="20"/>
  <c r="K4" i="12"/>
  <c r="K65" i="10"/>
  <c r="Q65" i="10"/>
  <c r="P65" i="10"/>
  <c r="M65" i="10"/>
  <c r="B65" i="10"/>
  <c r="L37" i="20"/>
  <c r="C22" i="20"/>
  <c r="D22" i="20"/>
  <c r="F22" i="20"/>
  <c r="H22" i="20"/>
  <c r="K22" i="20"/>
  <c r="L4" i="20"/>
  <c r="M4" i="20"/>
  <c r="N4" i="20"/>
  <c r="L13" i="20"/>
  <c r="L14" i="20"/>
  <c r="L26" i="20"/>
  <c r="M26" i="20"/>
  <c r="N26" i="20"/>
  <c r="L27" i="20"/>
  <c r="L28" i="20"/>
  <c r="L30" i="20"/>
  <c r="L31" i="20"/>
  <c r="M31" i="20"/>
  <c r="N31" i="20"/>
  <c r="L32" i="20"/>
  <c r="L33" i="20"/>
  <c r="L36" i="20"/>
  <c r="B40" i="20"/>
  <c r="C40" i="20"/>
  <c r="D40" i="20"/>
  <c r="E40" i="20"/>
  <c r="F40" i="20"/>
  <c r="H40" i="20"/>
  <c r="I40" i="20"/>
  <c r="J40" i="20"/>
  <c r="K40" i="20"/>
  <c r="C4" i="12"/>
  <c r="C14" i="12"/>
  <c r="D14" i="12"/>
  <c r="E14" i="12"/>
  <c r="F14" i="12"/>
  <c r="K14" i="12"/>
  <c r="L14" i="12"/>
  <c r="M14" i="12"/>
  <c r="N14" i="12"/>
  <c r="A16" i="12"/>
  <c r="D16" i="12"/>
  <c r="E16" i="12" s="1"/>
  <c r="F16" i="12" s="1"/>
  <c r="G16" i="12"/>
  <c r="I16" i="12"/>
  <c r="L16" i="12"/>
  <c r="M16" i="12"/>
  <c r="N16" i="12"/>
  <c r="O16" i="12"/>
  <c r="A17" i="12"/>
  <c r="D17" i="12"/>
  <c r="E17" i="12" s="1"/>
  <c r="F17" i="12" s="1"/>
  <c r="G17" i="12"/>
  <c r="I17" i="12"/>
  <c r="L17" i="12"/>
  <c r="M17" i="12" s="1"/>
  <c r="N17" i="12" s="1"/>
  <c r="O17" i="12"/>
  <c r="A18" i="12"/>
  <c r="D18" i="12"/>
  <c r="E18" i="12" s="1"/>
  <c r="F18" i="12" s="1"/>
  <c r="G18" i="12"/>
  <c r="I18" i="12"/>
  <c r="L18" i="12"/>
  <c r="M18" i="12"/>
  <c r="N18" i="12" s="1"/>
  <c r="O18" i="12"/>
  <c r="A19" i="12"/>
  <c r="D19" i="12"/>
  <c r="E19" i="12"/>
  <c r="F19" i="12" s="1"/>
  <c r="G19" i="12"/>
  <c r="I19" i="12"/>
  <c r="L19" i="12"/>
  <c r="M19" i="12"/>
  <c r="N19" i="12"/>
  <c r="O19" i="12"/>
  <c r="A20" i="12"/>
  <c r="D20" i="12"/>
  <c r="E20" i="12" s="1"/>
  <c r="F20" i="12" s="1"/>
  <c r="G20" i="12"/>
  <c r="I20" i="12"/>
  <c r="L20" i="12"/>
  <c r="M20" i="12"/>
  <c r="N20" i="12"/>
  <c r="O20" i="12"/>
  <c r="A21" i="12"/>
  <c r="D21" i="12"/>
  <c r="E21" i="12" s="1"/>
  <c r="F21" i="12" s="1"/>
  <c r="G21" i="12"/>
  <c r="I21" i="12"/>
  <c r="L21" i="12"/>
  <c r="M21" i="12"/>
  <c r="N21" i="12" s="1"/>
  <c r="O21" i="12"/>
  <c r="C24" i="12"/>
  <c r="D24" i="12"/>
  <c r="E24" i="12"/>
  <c r="F24" i="12"/>
  <c r="K24" i="12"/>
  <c r="L24" i="12"/>
  <c r="M24" i="12"/>
  <c r="N24" i="12"/>
  <c r="A26" i="12"/>
  <c r="D26" i="12"/>
  <c r="E26" i="12" s="1"/>
  <c r="F26" i="12" s="1"/>
  <c r="G26" i="12"/>
  <c r="I26" i="12"/>
  <c r="L26" i="12"/>
  <c r="M26" i="12"/>
  <c r="N26" i="12" s="1"/>
  <c r="O26" i="12"/>
  <c r="A27" i="12"/>
  <c r="D27" i="12"/>
  <c r="E27" i="12"/>
  <c r="F27" i="12" s="1"/>
  <c r="G27" i="12"/>
  <c r="I27" i="12"/>
  <c r="L27" i="12"/>
  <c r="M27" i="12"/>
  <c r="N27" i="12" s="1"/>
  <c r="O27" i="12"/>
  <c r="A28" i="12"/>
  <c r="D28" i="12"/>
  <c r="E28" i="12" s="1"/>
  <c r="F28" i="12" s="1"/>
  <c r="G28" i="12"/>
  <c r="I28" i="12"/>
  <c r="L28" i="12"/>
  <c r="M28" i="12"/>
  <c r="N28" i="12" s="1"/>
  <c r="O28" i="12"/>
  <c r="A29" i="12"/>
  <c r="D29" i="12"/>
  <c r="E29" i="12" s="1"/>
  <c r="F29" i="12" s="1"/>
  <c r="G29" i="12"/>
  <c r="I29" i="12"/>
  <c r="L29" i="12"/>
  <c r="M29" i="12"/>
  <c r="N29" i="12" s="1"/>
  <c r="O29" i="12"/>
  <c r="A30" i="12"/>
  <c r="D30" i="12"/>
  <c r="E30" i="12"/>
  <c r="F30" i="12"/>
  <c r="G30" i="12"/>
  <c r="I30" i="12"/>
  <c r="L30" i="12"/>
  <c r="M30" i="12" s="1"/>
  <c r="N30" i="12" s="1"/>
  <c r="O30" i="12"/>
  <c r="A31" i="12"/>
  <c r="D31" i="12"/>
  <c r="E31" i="12"/>
  <c r="F31" i="12"/>
  <c r="G31" i="12"/>
  <c r="I31" i="12"/>
  <c r="L31" i="12"/>
  <c r="M31" i="12"/>
  <c r="N31" i="12" s="1"/>
  <c r="O31" i="12"/>
  <c r="C34" i="12"/>
  <c r="D34" i="12"/>
  <c r="E34" i="12"/>
  <c r="F34" i="12"/>
  <c r="K34" i="12"/>
  <c r="L34" i="12"/>
  <c r="M34" i="12"/>
  <c r="N34" i="12"/>
  <c r="A36" i="12"/>
  <c r="D36" i="12"/>
  <c r="E36" i="12" s="1"/>
  <c r="F36" i="12" s="1"/>
  <c r="G36" i="12"/>
  <c r="I36" i="12"/>
  <c r="L36" i="12"/>
  <c r="M36" i="12"/>
  <c r="N36" i="12" s="1"/>
  <c r="O36" i="12"/>
  <c r="A37" i="12"/>
  <c r="D37" i="12"/>
  <c r="E37" i="12" s="1"/>
  <c r="F37" i="12" s="1"/>
  <c r="G37" i="12"/>
  <c r="I37" i="12"/>
  <c r="L37" i="12"/>
  <c r="M37" i="12"/>
  <c r="N37" i="12" s="1"/>
  <c r="O37" i="12"/>
  <c r="A38" i="12"/>
  <c r="D38" i="12"/>
  <c r="E38" i="12"/>
  <c r="F38" i="12"/>
  <c r="G38" i="12"/>
  <c r="I38" i="12"/>
  <c r="L38" i="12"/>
  <c r="M38" i="12" s="1"/>
  <c r="N38" i="12" s="1"/>
  <c r="O38" i="12"/>
  <c r="A39" i="12"/>
  <c r="D39" i="12"/>
  <c r="E39" i="12"/>
  <c r="F39" i="12"/>
  <c r="G39" i="12"/>
  <c r="I39" i="12"/>
  <c r="L39" i="12"/>
  <c r="M39" i="12"/>
  <c r="N39" i="12"/>
  <c r="O39" i="12"/>
  <c r="A40" i="12"/>
  <c r="D40" i="12"/>
  <c r="E40" i="12" s="1"/>
  <c r="F40" i="12" s="1"/>
  <c r="G40" i="12"/>
  <c r="I40" i="12"/>
  <c r="L40" i="12"/>
  <c r="M40" i="12"/>
  <c r="N40" i="12"/>
  <c r="O40" i="12"/>
  <c r="A41" i="12"/>
  <c r="D41" i="12"/>
  <c r="E41" i="12" s="1"/>
  <c r="F41" i="12" s="1"/>
  <c r="G41" i="12"/>
  <c r="I41" i="12"/>
  <c r="L41" i="12"/>
  <c r="M41" i="12" s="1"/>
  <c r="N41" i="12" s="1"/>
  <c r="O41" i="12"/>
  <c r="C14" i="16"/>
  <c r="D14" i="16"/>
  <c r="E14" i="16"/>
  <c r="F14" i="16"/>
  <c r="K14" i="16"/>
  <c r="L14" i="16"/>
  <c r="M14" i="16"/>
  <c r="N14" i="16"/>
  <c r="A16" i="16"/>
  <c r="D16" i="16"/>
  <c r="E16" i="16"/>
  <c r="F16" i="16"/>
  <c r="G16" i="16"/>
  <c r="I16" i="16"/>
  <c r="L16" i="16"/>
  <c r="M16" i="16"/>
  <c r="N16" i="16" s="1"/>
  <c r="O16" i="16"/>
  <c r="A17" i="16"/>
  <c r="D17" i="16"/>
  <c r="E17" i="16"/>
  <c r="F17" i="16" s="1"/>
  <c r="G17" i="16"/>
  <c r="I17" i="16"/>
  <c r="L17" i="16"/>
  <c r="M17" i="16"/>
  <c r="N17" i="16"/>
  <c r="O17" i="16"/>
  <c r="A18" i="16"/>
  <c r="D18" i="16"/>
  <c r="E18" i="16" s="1"/>
  <c r="F18" i="16" s="1"/>
  <c r="G18" i="16"/>
  <c r="I18" i="16"/>
  <c r="L18" i="16"/>
  <c r="M18" i="16"/>
  <c r="N18" i="16"/>
  <c r="O18" i="16"/>
  <c r="A19" i="16"/>
  <c r="D19" i="16"/>
  <c r="E19" i="16" s="1"/>
  <c r="F19" i="16" s="1"/>
  <c r="G19" i="16"/>
  <c r="I19" i="16"/>
  <c r="L19" i="16"/>
  <c r="M19" i="16"/>
  <c r="N19" i="16" s="1"/>
  <c r="O19" i="16"/>
  <c r="A20" i="16"/>
  <c r="D20" i="16"/>
  <c r="E20" i="16" s="1"/>
  <c r="F20" i="16" s="1"/>
  <c r="G20" i="16"/>
  <c r="I20" i="16"/>
  <c r="L20" i="16"/>
  <c r="M20" i="16"/>
  <c r="N20" i="16" s="1"/>
  <c r="O20" i="16"/>
  <c r="A21" i="16"/>
  <c r="D21" i="16"/>
  <c r="E21" i="16"/>
  <c r="F21" i="16" s="1"/>
  <c r="G21" i="16"/>
  <c r="I21" i="16"/>
  <c r="L21" i="16"/>
  <c r="M21" i="16"/>
  <c r="N21" i="16"/>
  <c r="O21" i="16"/>
  <c r="C24" i="16"/>
  <c r="D24" i="16"/>
  <c r="E24" i="16"/>
  <c r="F24" i="16"/>
  <c r="K24" i="16"/>
  <c r="L24" i="16"/>
  <c r="M24" i="16"/>
  <c r="N24" i="16"/>
  <c r="A26" i="16"/>
  <c r="D26" i="16"/>
  <c r="E26" i="16" s="1"/>
  <c r="F26" i="16" s="1"/>
  <c r="G26" i="16"/>
  <c r="I26" i="16"/>
  <c r="L26" i="16"/>
  <c r="M26" i="16"/>
  <c r="N26" i="16"/>
  <c r="O26" i="16"/>
  <c r="A27" i="16"/>
  <c r="D27" i="16"/>
  <c r="E27" i="16" s="1"/>
  <c r="F27" i="16" s="1"/>
  <c r="G27" i="16"/>
  <c r="I27" i="16"/>
  <c r="L27" i="16"/>
  <c r="M27" i="16"/>
  <c r="N27" i="16" s="1"/>
  <c r="O27" i="16"/>
  <c r="A28" i="16"/>
  <c r="D28" i="16"/>
  <c r="E28" i="16"/>
  <c r="F28" i="16" s="1"/>
  <c r="G28" i="16"/>
  <c r="I28" i="16"/>
  <c r="L28" i="16"/>
  <c r="M28" i="16"/>
  <c r="N28" i="16" s="1"/>
  <c r="O28" i="16"/>
  <c r="A29" i="16"/>
  <c r="D29" i="16"/>
  <c r="E29" i="16" s="1"/>
  <c r="F29" i="16" s="1"/>
  <c r="G29" i="16"/>
  <c r="I29" i="16"/>
  <c r="L29" i="16"/>
  <c r="M29" i="16"/>
  <c r="N29" i="16" s="1"/>
  <c r="O29" i="16"/>
  <c r="A30" i="16"/>
  <c r="D30" i="16"/>
  <c r="E30" i="16" s="1"/>
  <c r="F30" i="16" s="1"/>
  <c r="G30" i="16"/>
  <c r="I30" i="16"/>
  <c r="L30" i="16"/>
  <c r="M30" i="16"/>
  <c r="N30" i="16" s="1"/>
  <c r="O30" i="16"/>
  <c r="A31" i="16"/>
  <c r="D31" i="16"/>
  <c r="E31" i="16" s="1"/>
  <c r="F31" i="16" s="1"/>
  <c r="G31" i="16"/>
  <c r="I31" i="16"/>
  <c r="L31" i="16"/>
  <c r="M31" i="16"/>
  <c r="N31" i="16" s="1"/>
  <c r="O31" i="16"/>
  <c r="C34" i="16"/>
  <c r="D34" i="16"/>
  <c r="E34" i="16"/>
  <c r="F34" i="16"/>
  <c r="K34" i="16"/>
  <c r="L34" i="16"/>
  <c r="M34" i="16"/>
  <c r="N34" i="16"/>
  <c r="A36" i="16"/>
  <c r="D36" i="16"/>
  <c r="E36" i="16"/>
  <c r="F36" i="16"/>
  <c r="G36" i="16"/>
  <c r="I36" i="16"/>
  <c r="L36" i="16"/>
  <c r="M36" i="16" s="1"/>
  <c r="N36" i="16" s="1"/>
  <c r="O36" i="16"/>
  <c r="A37" i="16"/>
  <c r="D37" i="16"/>
  <c r="E37" i="16"/>
  <c r="F37" i="16"/>
  <c r="G37" i="16"/>
  <c r="I37" i="16"/>
  <c r="L37" i="16"/>
  <c r="M37" i="16"/>
  <c r="N37" i="16" s="1"/>
  <c r="O37" i="16"/>
  <c r="A38" i="16"/>
  <c r="D38" i="16"/>
  <c r="E38" i="16" s="1"/>
  <c r="F38" i="16" s="1"/>
  <c r="G38" i="16"/>
  <c r="I38" i="16"/>
  <c r="L38" i="16"/>
  <c r="M38" i="16"/>
  <c r="N38" i="16" s="1"/>
  <c r="O38" i="16"/>
  <c r="A39" i="16"/>
  <c r="D39" i="16"/>
  <c r="E39" i="16" s="1"/>
  <c r="F39" i="16" s="1"/>
  <c r="G39" i="16"/>
  <c r="I39" i="16"/>
  <c r="L39" i="16"/>
  <c r="M39" i="16" s="1"/>
  <c r="N39" i="16" s="1"/>
  <c r="O39" i="16"/>
  <c r="A40" i="16"/>
  <c r="D40" i="16"/>
  <c r="E40" i="16"/>
  <c r="F40" i="16"/>
  <c r="G40" i="16"/>
  <c r="I40" i="16"/>
  <c r="L40" i="16"/>
  <c r="M40" i="16"/>
  <c r="N40" i="16" s="1"/>
  <c r="O40" i="16"/>
  <c r="A41" i="16"/>
  <c r="D41" i="16"/>
  <c r="E41" i="16"/>
  <c r="F41" i="16"/>
  <c r="G41" i="16"/>
  <c r="I41" i="16"/>
  <c r="L41" i="16"/>
  <c r="M41" i="16" s="1"/>
  <c r="N41" i="16" s="1"/>
  <c r="O41" i="16"/>
  <c r="E48" i="17"/>
  <c r="E48" i="7"/>
  <c r="O11" i="12"/>
  <c r="L11" i="12"/>
  <c r="M11" i="12" s="1"/>
  <c r="N11" i="12" s="1"/>
  <c r="I11" i="12"/>
  <c r="O10" i="12"/>
  <c r="L10" i="12"/>
  <c r="M10" i="12"/>
  <c r="N10" i="12" s="1"/>
  <c r="I10" i="12"/>
  <c r="O9" i="12"/>
  <c r="L9" i="12"/>
  <c r="M9" i="12" s="1"/>
  <c r="N9" i="12" s="1"/>
  <c r="I9" i="12"/>
  <c r="O8" i="12"/>
  <c r="L8" i="12"/>
  <c r="M8" i="12"/>
  <c r="N8" i="12" s="1"/>
  <c r="I8" i="12"/>
  <c r="O7" i="12"/>
  <c r="L7" i="12"/>
  <c r="M7" i="12" s="1"/>
  <c r="N7" i="12" s="1"/>
  <c r="I7" i="12"/>
  <c r="O6" i="12"/>
  <c r="L6" i="12"/>
  <c r="M6" i="12"/>
  <c r="N6" i="12"/>
  <c r="N4" i="12"/>
  <c r="M4" i="12"/>
  <c r="L4" i="12"/>
  <c r="G7" i="12"/>
  <c r="G8" i="12"/>
  <c r="G9" i="12"/>
  <c r="G10" i="12"/>
  <c r="G11" i="12"/>
  <c r="G6" i="12"/>
  <c r="D7" i="12"/>
  <c r="E7" i="12" s="1"/>
  <c r="F7" i="12" s="1"/>
  <c r="D8" i="12"/>
  <c r="E8" i="12" s="1"/>
  <c r="F8" i="12" s="1"/>
  <c r="D9" i="12"/>
  <c r="E9" i="12"/>
  <c r="F9" i="12"/>
  <c r="D10" i="12"/>
  <c r="E10" i="12" s="1"/>
  <c r="F10" i="12" s="1"/>
  <c r="D11" i="12"/>
  <c r="E11" i="12" s="1"/>
  <c r="F11" i="12" s="1"/>
  <c r="D6" i="12"/>
  <c r="E6" i="12"/>
  <c r="F6" i="12"/>
  <c r="F4" i="12"/>
  <c r="E4" i="12"/>
  <c r="D4" i="12"/>
  <c r="A11" i="12"/>
  <c r="A10" i="12"/>
  <c r="A9" i="12"/>
  <c r="A8" i="12"/>
  <c r="A7" i="12"/>
  <c r="D6" i="16"/>
  <c r="E6" i="16"/>
  <c r="F6" i="16" s="1"/>
  <c r="G6" i="16"/>
  <c r="L6" i="16"/>
  <c r="M6" i="16" s="1"/>
  <c r="N6" i="16" s="1"/>
  <c r="O6" i="16"/>
  <c r="A7" i="16"/>
  <c r="D7" i="16"/>
  <c r="E7" i="16" s="1"/>
  <c r="F7" i="16" s="1"/>
  <c r="G7" i="16"/>
  <c r="I7" i="16"/>
  <c r="L7" i="16"/>
  <c r="M7" i="16" s="1"/>
  <c r="N7" i="16" s="1"/>
  <c r="O7" i="16"/>
  <c r="A8" i="16"/>
  <c r="D8" i="16"/>
  <c r="E8" i="16"/>
  <c r="F8" i="16"/>
  <c r="G8" i="16"/>
  <c r="I8" i="16"/>
  <c r="L8" i="16"/>
  <c r="M8" i="16"/>
  <c r="N8" i="16" s="1"/>
  <c r="O8" i="16"/>
  <c r="A9" i="16"/>
  <c r="D9" i="16"/>
  <c r="E9" i="16"/>
  <c r="F9" i="16" s="1"/>
  <c r="G9" i="16"/>
  <c r="I9" i="16"/>
  <c r="L9" i="16"/>
  <c r="M9" i="16"/>
  <c r="N9" i="16"/>
  <c r="O9" i="16"/>
  <c r="A10" i="16"/>
  <c r="D10" i="16"/>
  <c r="E10" i="16" s="1"/>
  <c r="F10" i="16" s="1"/>
  <c r="G10" i="16"/>
  <c r="I10" i="16"/>
  <c r="L10" i="16"/>
  <c r="M10" i="16"/>
  <c r="N10" i="16"/>
  <c r="O10" i="16"/>
  <c r="A11" i="16"/>
  <c r="D11" i="16"/>
  <c r="E11" i="16" s="1"/>
  <c r="F11" i="16" s="1"/>
  <c r="G11" i="16"/>
  <c r="I11" i="16"/>
  <c r="L11" i="16"/>
  <c r="M11" i="16"/>
  <c r="N11" i="16" s="1"/>
  <c r="O11" i="16"/>
  <c r="B89" i="13"/>
  <c r="G89" i="13"/>
  <c r="K121" i="13"/>
  <c r="M121" i="13"/>
  <c r="Q121" i="13"/>
  <c r="B121" i="13"/>
  <c r="G121" i="13"/>
  <c r="K117" i="13"/>
  <c r="M117" i="13"/>
  <c r="B117" i="13"/>
  <c r="D117" i="13"/>
  <c r="E117" i="13" s="1"/>
  <c r="F117" i="13" s="1"/>
  <c r="A117" i="13"/>
  <c r="K113" i="13"/>
  <c r="P113" i="13"/>
  <c r="M113" i="13"/>
  <c r="Q113" i="13"/>
  <c r="B113" i="13"/>
  <c r="A113" i="13"/>
  <c r="K109" i="13"/>
  <c r="M109" i="13"/>
  <c r="B109" i="13"/>
  <c r="H109" i="13"/>
  <c r="K105" i="13"/>
  <c r="B105" i="13"/>
  <c r="H105" i="13"/>
  <c r="K101" i="13"/>
  <c r="M101" i="13"/>
  <c r="B101" i="13"/>
  <c r="D101" i="13"/>
  <c r="E101" i="13"/>
  <c r="F101" i="13" s="1"/>
  <c r="K97" i="13"/>
  <c r="P97" i="13"/>
  <c r="B97" i="13"/>
  <c r="H97" i="13"/>
  <c r="K93" i="13"/>
  <c r="P93" i="13"/>
  <c r="B93" i="13"/>
  <c r="A93" i="13"/>
  <c r="K89" i="13"/>
  <c r="P89" i="13"/>
  <c r="K85" i="13"/>
  <c r="M85" i="13"/>
  <c r="B85" i="13"/>
  <c r="A85" i="13"/>
  <c r="K81" i="13"/>
  <c r="Q81" i="13"/>
  <c r="M81" i="13"/>
  <c r="B81" i="13"/>
  <c r="G81" i="13"/>
  <c r="A81" i="13"/>
  <c r="K77" i="13"/>
  <c r="Q77" i="13"/>
  <c r="J77" i="13"/>
  <c r="B77" i="13"/>
  <c r="G77" i="13"/>
  <c r="K73" i="13"/>
  <c r="M73" i="13"/>
  <c r="Q73" i="13"/>
  <c r="B73" i="13"/>
  <c r="H73" i="13"/>
  <c r="K69" i="13"/>
  <c r="M69" i="13"/>
  <c r="B69" i="13"/>
  <c r="H69" i="13"/>
  <c r="K65" i="13"/>
  <c r="P65" i="13"/>
  <c r="B65" i="13"/>
  <c r="A65" i="13"/>
  <c r="F63" i="13"/>
  <c r="C63" i="13"/>
  <c r="K61" i="13"/>
  <c r="M61" i="13"/>
  <c r="B61" i="13"/>
  <c r="D61" i="13"/>
  <c r="E61" i="13" s="1"/>
  <c r="F61" i="13" s="1"/>
  <c r="G61" i="13"/>
  <c r="K57" i="13"/>
  <c r="M57" i="13"/>
  <c r="B57" i="13"/>
  <c r="G57" i="13"/>
  <c r="K53" i="13"/>
  <c r="Q53" i="13"/>
  <c r="B53" i="13"/>
  <c r="A53" i="13"/>
  <c r="K49" i="13"/>
  <c r="M49" i="13"/>
  <c r="B49" i="13"/>
  <c r="D49" i="13"/>
  <c r="E49" i="13" s="1"/>
  <c r="F49" i="13" s="1"/>
  <c r="K45" i="13"/>
  <c r="M45" i="13"/>
  <c r="J45" i="13"/>
  <c r="B45" i="13"/>
  <c r="A45" i="13"/>
  <c r="H45" i="13"/>
  <c r="K41" i="13"/>
  <c r="J41" i="13"/>
  <c r="B41" i="13"/>
  <c r="G41" i="13"/>
  <c r="K37" i="13"/>
  <c r="P37" i="13"/>
  <c r="B37" i="13"/>
  <c r="D37" i="13"/>
  <c r="E37" i="13"/>
  <c r="F37" i="13" s="1"/>
  <c r="H37" i="13"/>
  <c r="K33" i="13"/>
  <c r="M33" i="13"/>
  <c r="B33" i="13"/>
  <c r="H33" i="13"/>
  <c r="A33" i="13"/>
  <c r="K29" i="13"/>
  <c r="P29" i="13"/>
  <c r="B29" i="13"/>
  <c r="G29" i="13"/>
  <c r="K25" i="13"/>
  <c r="P25" i="13"/>
  <c r="B25" i="13"/>
  <c r="A25" i="13"/>
  <c r="D25" i="13"/>
  <c r="E25" i="13" s="1"/>
  <c r="F25" i="13" s="1"/>
  <c r="H25" i="13"/>
  <c r="O23" i="13"/>
  <c r="K21" i="13"/>
  <c r="M21" i="13"/>
  <c r="J21" i="13"/>
  <c r="B21" i="13"/>
  <c r="G21" i="13"/>
  <c r="K17" i="13"/>
  <c r="Q17" i="13"/>
  <c r="B17" i="13"/>
  <c r="A17" i="13"/>
  <c r="D17" i="13"/>
  <c r="E17" i="13"/>
  <c r="F17" i="13" s="1"/>
  <c r="K13" i="13"/>
  <c r="J13" i="13"/>
  <c r="M13" i="13"/>
  <c r="B13" i="13"/>
  <c r="A13" i="13"/>
  <c r="K9" i="13"/>
  <c r="Q9" i="13"/>
  <c r="J9" i="13"/>
  <c r="B9" i="13"/>
  <c r="D9" i="13"/>
  <c r="E9" i="13" s="1"/>
  <c r="F9" i="13" s="1"/>
  <c r="K5" i="13"/>
  <c r="M5" i="13"/>
  <c r="N5" i="13"/>
  <c r="O5" i="13" s="1"/>
  <c r="J5" i="13"/>
  <c r="B5" i="13"/>
  <c r="G5" i="13"/>
  <c r="A5" i="13"/>
  <c r="B89" i="10"/>
  <c r="H89" i="10"/>
  <c r="K121" i="10"/>
  <c r="P121" i="10"/>
  <c r="Q121" i="10"/>
  <c r="B121" i="10"/>
  <c r="D121" i="10"/>
  <c r="E121" i="10" s="1"/>
  <c r="F121" i="10" s="1"/>
  <c r="K117" i="10"/>
  <c r="P117" i="10"/>
  <c r="B117" i="10"/>
  <c r="D117" i="10"/>
  <c r="E117" i="10"/>
  <c r="F117" i="10" s="1"/>
  <c r="K113" i="10"/>
  <c r="P113" i="10"/>
  <c r="B113" i="10"/>
  <c r="D113" i="10"/>
  <c r="E113" i="10" s="1"/>
  <c r="F113" i="10" s="1"/>
  <c r="K109" i="10"/>
  <c r="Q109" i="10"/>
  <c r="B109" i="10"/>
  <c r="H109" i="10"/>
  <c r="K105" i="10"/>
  <c r="J105" i="10"/>
  <c r="B105" i="10"/>
  <c r="D105" i="10"/>
  <c r="E105" i="10"/>
  <c r="F105" i="10"/>
  <c r="B101" i="10"/>
  <c r="G101" i="10"/>
  <c r="H101" i="10"/>
  <c r="K101" i="10"/>
  <c r="J101" i="10"/>
  <c r="K97" i="10"/>
  <c r="J97" i="10"/>
  <c r="B97" i="10"/>
  <c r="G97" i="10"/>
  <c r="K93" i="10"/>
  <c r="J93" i="10"/>
  <c r="B93" i="10"/>
  <c r="H93" i="10"/>
  <c r="D93" i="10"/>
  <c r="E93" i="10"/>
  <c r="F93" i="10"/>
  <c r="K89" i="10"/>
  <c r="J89" i="10"/>
  <c r="K85" i="10"/>
  <c r="M85" i="10"/>
  <c r="J85" i="10"/>
  <c r="B85" i="10"/>
  <c r="B81" i="10"/>
  <c r="A81" i="10"/>
  <c r="D81" i="10"/>
  <c r="E81" i="10" s="1"/>
  <c r="F81" i="10" s="1"/>
  <c r="K81" i="10"/>
  <c r="J81" i="10"/>
  <c r="K77" i="10"/>
  <c r="M77" i="10"/>
  <c r="K73" i="10"/>
  <c r="J73" i="10"/>
  <c r="K69" i="10"/>
  <c r="P69" i="10"/>
  <c r="K61" i="10"/>
  <c r="M61" i="10"/>
  <c r="K57" i="10"/>
  <c r="P57" i="10"/>
  <c r="B53" i="10"/>
  <c r="G53" i="10"/>
  <c r="K53" i="10"/>
  <c r="J53" i="10"/>
  <c r="M53" i="10"/>
  <c r="K49" i="10"/>
  <c r="Q49" i="10"/>
  <c r="K45" i="10"/>
  <c r="M45" i="10"/>
  <c r="K41" i="10"/>
  <c r="P41" i="10"/>
  <c r="O39" i="10"/>
  <c r="K37" i="10"/>
  <c r="P37" i="10"/>
  <c r="K33" i="10"/>
  <c r="P33" i="10"/>
  <c r="K29" i="10"/>
  <c r="Q29" i="10"/>
  <c r="J29" i="10"/>
  <c r="B25" i="10"/>
  <c r="H25" i="10"/>
  <c r="B17" i="10"/>
  <c r="A17" i="10"/>
  <c r="K25" i="10"/>
  <c r="J25" i="10"/>
  <c r="K21" i="10"/>
  <c r="M21" i="10"/>
  <c r="Q21" i="10"/>
  <c r="K17" i="10"/>
  <c r="M17" i="10"/>
  <c r="K9" i="10"/>
  <c r="M9" i="10"/>
  <c r="K13" i="10"/>
  <c r="P13" i="10"/>
  <c r="B77" i="10"/>
  <c r="G77" i="10"/>
  <c r="B73" i="10"/>
  <c r="G73" i="10"/>
  <c r="B69" i="10"/>
  <c r="G69" i="10"/>
  <c r="B61" i="10"/>
  <c r="H61" i="10"/>
  <c r="B57" i="10"/>
  <c r="H57" i="10"/>
  <c r="G57" i="10"/>
  <c r="B49" i="10"/>
  <c r="D49" i="10"/>
  <c r="E49" i="10"/>
  <c r="F49" i="10"/>
  <c r="B45" i="10"/>
  <c r="A45" i="10"/>
  <c r="B41" i="10"/>
  <c r="D41" i="10"/>
  <c r="E41" i="10" s="1"/>
  <c r="F41" i="10" s="1"/>
  <c r="B37" i="10"/>
  <c r="H37" i="10"/>
  <c r="B33" i="10"/>
  <c r="H33" i="10"/>
  <c r="B29" i="10"/>
  <c r="A29" i="10"/>
  <c r="H29" i="10"/>
  <c r="B21" i="10"/>
  <c r="A21" i="10"/>
  <c r="B13" i="10"/>
  <c r="G13" i="10"/>
  <c r="D13" i="10"/>
  <c r="E13" i="10" s="1"/>
  <c r="F13" i="10" s="1"/>
  <c r="B9" i="10"/>
  <c r="A9" i="10"/>
  <c r="K5" i="10"/>
  <c r="J5" i="10"/>
  <c r="B5" i="10"/>
  <c r="A5" i="10" s="1"/>
  <c r="H5" i="10"/>
  <c r="G106" i="5"/>
  <c r="L38" i="20"/>
  <c r="L23" i="20"/>
  <c r="L40" i="20"/>
  <c r="L22" i="20"/>
  <c r="M23" i="20"/>
  <c r="N23" i="20"/>
  <c r="M3" i="20"/>
  <c r="N3" i="20"/>
  <c r="P53" i="10"/>
  <c r="D97" i="10"/>
  <c r="E97" i="10"/>
  <c r="F97" i="10" s="1"/>
  <c r="A89" i="10"/>
  <c r="J9" i="10"/>
  <c r="P17" i="10"/>
  <c r="M25" i="10"/>
  <c r="D109" i="10"/>
  <c r="E109" i="10" s="1"/>
  <c r="F109" i="10" s="1"/>
  <c r="J117" i="10"/>
  <c r="Q25" i="13"/>
  <c r="J89" i="13"/>
  <c r="H49" i="10"/>
  <c r="G37" i="10"/>
  <c r="J113" i="10"/>
  <c r="A49" i="10"/>
  <c r="M37" i="10"/>
  <c r="J77" i="10"/>
  <c r="A105" i="10"/>
  <c r="H101" i="13"/>
  <c r="A101" i="10"/>
  <c r="G105" i="10"/>
  <c r="J25" i="13"/>
  <c r="D37" i="10"/>
  <c r="E37" i="10"/>
  <c r="F37" i="10"/>
  <c r="Q57" i="10"/>
  <c r="Q45" i="13"/>
  <c r="D25" i="10"/>
  <c r="E25" i="10" s="1"/>
  <c r="F25" i="10"/>
  <c r="G25" i="10"/>
  <c r="M113" i="10"/>
  <c r="G93" i="10"/>
  <c r="G49" i="10"/>
  <c r="J113" i="13"/>
  <c r="J33" i="10"/>
  <c r="M41" i="10"/>
  <c r="M69" i="10"/>
  <c r="Q113" i="10"/>
  <c r="Q49" i="13"/>
  <c r="G117" i="13"/>
  <c r="J49" i="10"/>
  <c r="H41" i="13"/>
  <c r="G113" i="10"/>
  <c r="Q65" i="13"/>
  <c r="P77" i="10"/>
  <c r="J57" i="10"/>
  <c r="D69" i="10"/>
  <c r="E69" i="10"/>
  <c r="F69" i="10"/>
  <c r="J53" i="13"/>
  <c r="D17" i="10"/>
  <c r="E17" i="10" s="1"/>
  <c r="F17" i="10" s="1"/>
  <c r="A93" i="10"/>
  <c r="G109" i="10"/>
  <c r="H45" i="10"/>
  <c r="H69" i="10"/>
  <c r="G17" i="10"/>
  <c r="M73" i="10"/>
  <c r="Q85" i="10"/>
  <c r="A97" i="10"/>
  <c r="M53" i="13"/>
  <c r="P85" i="13"/>
  <c r="D33" i="10"/>
  <c r="E33" i="10"/>
  <c r="F33" i="10"/>
  <c r="J93" i="13"/>
  <c r="A69" i="10"/>
  <c r="Q77" i="10"/>
  <c r="A37" i="13"/>
  <c r="H97" i="10"/>
  <c r="A33" i="10"/>
  <c r="P49" i="10"/>
  <c r="Q69" i="10"/>
  <c r="G17" i="13"/>
  <c r="A41" i="13"/>
  <c r="D89" i="13"/>
  <c r="E89" i="13" s="1"/>
  <c r="F89" i="13" s="1"/>
  <c r="Q37" i="10"/>
  <c r="Q53" i="10"/>
  <c r="J33" i="13"/>
  <c r="H53" i="13"/>
  <c r="J17" i="10"/>
  <c r="D53" i="13"/>
  <c r="E53" i="13" s="1"/>
  <c r="F53" i="13" s="1"/>
  <c r="D29" i="10"/>
  <c r="E29" i="10" s="1"/>
  <c r="F29" i="10" s="1"/>
  <c r="P25" i="10"/>
  <c r="Q17" i="10"/>
  <c r="P117" i="13"/>
  <c r="H117" i="13"/>
  <c r="M29" i="10"/>
  <c r="G53" i="13"/>
  <c r="Q105" i="10"/>
  <c r="D41" i="13"/>
  <c r="E41" i="13"/>
  <c r="F41" i="13" s="1"/>
  <c r="P81" i="13"/>
  <c r="D105" i="13"/>
  <c r="E105" i="13"/>
  <c r="F105" i="13"/>
  <c r="M105" i="10"/>
  <c r="P33" i="13"/>
  <c r="A105" i="13"/>
  <c r="D57" i="13"/>
  <c r="E57" i="13"/>
  <c r="F57" i="13" s="1"/>
  <c r="Q33" i="13"/>
  <c r="P97" i="10"/>
  <c r="M97" i="13"/>
  <c r="H17" i="10"/>
  <c r="A109" i="10"/>
  <c r="P49" i="13"/>
  <c r="M109" i="10"/>
  <c r="H105" i="10"/>
  <c r="P93" i="10"/>
  <c r="P17" i="13"/>
  <c r="Q85" i="13"/>
  <c r="M41" i="13"/>
  <c r="G105" i="13"/>
  <c r="H77" i="10"/>
  <c r="G21" i="10"/>
  <c r="G41" i="10"/>
  <c r="G61" i="10"/>
  <c r="Q93" i="10"/>
  <c r="Q97" i="10"/>
  <c r="P105" i="10"/>
  <c r="P109" i="10"/>
  <c r="J97" i="13"/>
  <c r="H93" i="13"/>
  <c r="J61" i="13"/>
  <c r="H21" i="10"/>
  <c r="H41" i="10"/>
  <c r="H49" i="13"/>
  <c r="M49" i="10"/>
  <c r="Q89" i="10"/>
  <c r="Q81" i="10"/>
  <c r="M33" i="10"/>
  <c r="P81" i="10"/>
  <c r="J41" i="10"/>
  <c r="P21" i="10"/>
  <c r="H81" i="10"/>
  <c r="G81" i="10"/>
  <c r="J49" i="13"/>
  <c r="J69" i="10"/>
  <c r="M57" i="10"/>
  <c r="J69" i="13"/>
  <c r="D61" i="10"/>
  <c r="E61" i="10"/>
  <c r="F61" i="10"/>
  <c r="J65" i="10"/>
  <c r="H73" i="10"/>
  <c r="P85" i="10"/>
  <c r="A61" i="10"/>
  <c r="A117" i="10"/>
  <c r="J21" i="10"/>
  <c r="M89" i="13"/>
  <c r="J85" i="13"/>
  <c r="G25" i="13"/>
  <c r="A77" i="10"/>
  <c r="M81" i="10"/>
  <c r="Q41" i="10"/>
  <c r="P89" i="10"/>
  <c r="G29" i="10"/>
  <c r="G33" i="10"/>
  <c r="G117" i="10"/>
  <c r="D77" i="10"/>
  <c r="E77" i="10" s="1"/>
  <c r="F77" i="10" s="1"/>
  <c r="G85" i="13"/>
  <c r="M89" i="10"/>
  <c r="G93" i="13"/>
  <c r="D73" i="13"/>
  <c r="E73" i="13"/>
  <c r="F73" i="13"/>
  <c r="D65" i="10"/>
  <c r="E65" i="10" s="1"/>
  <c r="F65" i="10" s="1"/>
  <c r="A65" i="10"/>
  <c r="D13" i="13"/>
  <c r="E13" i="13"/>
  <c r="F13" i="13"/>
  <c r="H65" i="13"/>
  <c r="G85" i="10"/>
  <c r="D85" i="10"/>
  <c r="E85" i="10" s="1"/>
  <c r="F85" i="10" s="1"/>
  <c r="M77" i="13"/>
  <c r="P77" i="13"/>
  <c r="Q25" i="10"/>
  <c r="A57" i="10"/>
  <c r="J61" i="10"/>
  <c r="D57" i="10"/>
  <c r="E57" i="10" s="1"/>
  <c r="F57" i="10" s="1"/>
  <c r="G65" i="10"/>
  <c r="M117" i="10"/>
  <c r="A61" i="13"/>
  <c r="G65" i="13"/>
  <c r="Q117" i="10"/>
  <c r="Q73" i="10"/>
  <c r="G33" i="13"/>
  <c r="Q69" i="13"/>
  <c r="J105" i="13"/>
  <c r="P105" i="13"/>
  <c r="M93" i="10"/>
  <c r="J109" i="10"/>
  <c r="J81" i="13"/>
  <c r="G45" i="10"/>
  <c r="D45" i="10"/>
  <c r="E45" i="10" s="1"/>
  <c r="F45" i="10" s="1"/>
  <c r="Q101" i="10"/>
  <c r="A25" i="10"/>
  <c r="J37" i="10"/>
  <c r="A41" i="10"/>
  <c r="A73" i="10"/>
  <c r="D21" i="10"/>
  <c r="E21" i="10" s="1"/>
  <c r="F21" i="10" s="1"/>
  <c r="M97" i="10"/>
  <c r="H85" i="10"/>
  <c r="H117" i="10"/>
  <c r="Q33" i="10"/>
  <c r="P13" i="13"/>
  <c r="G37" i="13"/>
  <c r="M105" i="13"/>
  <c r="A37" i="10"/>
  <c r="H113" i="10"/>
  <c r="A113" i="10"/>
  <c r="H85" i="13"/>
  <c r="H13" i="10"/>
  <c r="H9" i="10"/>
  <c r="A101" i="13"/>
  <c r="Q61" i="10"/>
  <c r="P61" i="10"/>
  <c r="G89" i="10"/>
  <c r="D89" i="10"/>
  <c r="E89" i="10" s="1"/>
  <c r="F89" i="10" s="1"/>
  <c r="D101" i="10"/>
  <c r="E101" i="10"/>
  <c r="F101" i="10" s="1"/>
  <c r="Q89" i="13"/>
  <c r="J73" i="13"/>
  <c r="D53" i="10"/>
  <c r="E53" i="10"/>
  <c r="F53" i="10" s="1"/>
  <c r="H53" i="10"/>
  <c r="D113" i="13"/>
  <c r="E113" i="13" s="1"/>
  <c r="F113" i="13" s="1"/>
  <c r="G113" i="13"/>
  <c r="H113" i="13"/>
  <c r="H89" i="13"/>
  <c r="A89" i="13"/>
  <c r="A53" i="10"/>
  <c r="M101" i="10"/>
  <c r="Q13" i="13"/>
  <c r="Q105" i="13"/>
  <c r="G73" i="13"/>
  <c r="P101" i="10"/>
  <c r="P29" i="10"/>
  <c r="P73" i="10"/>
  <c r="A85" i="10"/>
  <c r="D85" i="13"/>
  <c r="E85" i="13" s="1"/>
  <c r="F85" i="13" s="1"/>
  <c r="G49" i="13"/>
  <c r="G9" i="10"/>
  <c r="D73" i="10"/>
  <c r="E73" i="10"/>
  <c r="F73" i="10" s="1"/>
  <c r="A57" i="13"/>
  <c r="H57" i="13"/>
  <c r="D65" i="13"/>
  <c r="E65" i="13" s="1"/>
  <c r="F65" i="13" s="1"/>
  <c r="Q93" i="13"/>
  <c r="H65" i="10"/>
  <c r="A13" i="10"/>
  <c r="Q9" i="10"/>
  <c r="D9" i="10"/>
  <c r="E9" i="10"/>
  <c r="F9" i="10" s="1"/>
  <c r="P9" i="10"/>
  <c r="J45" i="10"/>
  <c r="P45" i="10"/>
  <c r="Q45" i="10"/>
  <c r="Q13" i="10"/>
  <c r="J13" i="10"/>
  <c r="M13" i="10"/>
  <c r="Q5" i="13"/>
  <c r="P69" i="13"/>
  <c r="D97" i="13"/>
  <c r="E97" i="13"/>
  <c r="F97" i="13"/>
  <c r="H17" i="13"/>
  <c r="H29" i="13"/>
  <c r="P73" i="13"/>
  <c r="P53" i="13"/>
  <c r="D77" i="13"/>
  <c r="E77" i="13" s="1"/>
  <c r="F77" i="13" s="1"/>
  <c r="Q21" i="13"/>
  <c r="A73" i="13"/>
  <c r="M37" i="13"/>
  <c r="A49" i="13"/>
  <c r="A29" i="13"/>
  <c r="A97" i="13"/>
  <c r="A77" i="13"/>
  <c r="D93" i="13"/>
  <c r="E93" i="13"/>
  <c r="F93" i="13"/>
  <c r="P101" i="13"/>
  <c r="Q101" i="13"/>
  <c r="Q41" i="13"/>
  <c r="M65" i="13"/>
  <c r="P21" i="13"/>
  <c r="J17" i="13"/>
  <c r="D21" i="13"/>
  <c r="E21" i="13"/>
  <c r="F21" i="13"/>
  <c r="M25" i="13"/>
  <c r="D29" i="13"/>
  <c r="E29" i="13" s="1"/>
  <c r="F29" i="13" s="1"/>
  <c r="P57" i="13"/>
  <c r="A69" i="13"/>
  <c r="A9" i="13"/>
  <c r="J37" i="13"/>
  <c r="P61" i="13"/>
  <c r="Q57" i="13"/>
  <c r="Q61" i="13"/>
  <c r="G97" i="13"/>
  <c r="P41" i="13"/>
  <c r="J29" i="13"/>
  <c r="G13" i="13"/>
  <c r="A21" i="13"/>
  <c r="Q37" i="13"/>
  <c r="J57" i="13"/>
  <c r="J65" i="13"/>
  <c r="G69" i="13"/>
  <c r="H77" i="13"/>
  <c r="G101" i="13"/>
  <c r="D121" i="13"/>
  <c r="E121" i="13"/>
  <c r="F121" i="13"/>
  <c r="J101" i="13"/>
  <c r="Q29" i="13"/>
  <c r="M29" i="13"/>
  <c r="D33" i="13"/>
  <c r="E33" i="13"/>
  <c r="F33" i="13"/>
  <c r="H81" i="13"/>
  <c r="M93" i="13"/>
  <c r="Q97" i="13"/>
  <c r="D69" i="13"/>
  <c r="E69" i="13" s="1"/>
  <c r="F69" i="13" s="1"/>
  <c r="H13" i="13"/>
  <c r="H21" i="13"/>
  <c r="D45" i="13"/>
  <c r="E45" i="13"/>
  <c r="F45" i="13" s="1"/>
  <c r="M17" i="13"/>
  <c r="D81" i="13"/>
  <c r="E81" i="13" s="1"/>
  <c r="F81" i="13" s="1"/>
  <c r="L59" i="13"/>
  <c r="G45" i="13"/>
  <c r="P45" i="13"/>
  <c r="D109" i="13"/>
  <c r="E109" i="13" s="1"/>
  <c r="F109" i="13" s="1"/>
  <c r="A109" i="13"/>
  <c r="J109" i="13"/>
  <c r="G109" i="13"/>
  <c r="P109" i="13"/>
  <c r="Q109" i="13"/>
  <c r="Q117" i="13"/>
  <c r="J117" i="13"/>
  <c r="H61" i="13"/>
  <c r="H5" i="13"/>
  <c r="D5" i="13"/>
  <c r="E5" i="13"/>
  <c r="F5" i="13"/>
  <c r="P5" i="13"/>
  <c r="P9" i="13"/>
  <c r="H9" i="13"/>
  <c r="G9" i="13"/>
  <c r="M9" i="13"/>
  <c r="H121" i="13"/>
  <c r="A121" i="13"/>
  <c r="P121" i="13"/>
  <c r="J121" i="13"/>
  <c r="A121" i="10"/>
  <c r="G121" i="10"/>
  <c r="H121" i="10"/>
  <c r="M121" i="10"/>
  <c r="J121" i="10"/>
  <c r="C7" i="10"/>
  <c r="O9" i="17"/>
  <c r="Q5" i="10"/>
  <c r="P5" i="10"/>
  <c r="M5" i="10"/>
  <c r="N5" i="10"/>
  <c r="O5" i="10" s="1"/>
  <c r="O13" i="7" l="1"/>
  <c r="O10" i="17"/>
  <c r="P12" i="7"/>
  <c r="O20" i="17"/>
  <c r="P19" i="7"/>
  <c r="O12" i="17"/>
  <c r="Q12" i="17" s="1"/>
  <c r="P15" i="7"/>
  <c r="G5" i="10"/>
  <c r="D5" i="10"/>
  <c r="E5" i="10" s="1"/>
  <c r="F5" i="10" s="1"/>
  <c r="P9" i="7"/>
  <c r="L51" i="17"/>
  <c r="P14" i="17"/>
  <c r="P17" i="17"/>
  <c r="P20" i="17"/>
  <c r="Q20" i="17" s="1"/>
  <c r="P8" i="17"/>
  <c r="L3" i="13"/>
  <c r="P21" i="17"/>
  <c r="P19" i="17"/>
  <c r="O11" i="7"/>
  <c r="O16" i="17"/>
  <c r="O7" i="17"/>
  <c r="O15" i="17"/>
  <c r="O18" i="17"/>
  <c r="Q18" i="17" s="1"/>
  <c r="O17" i="17"/>
  <c r="O20" i="7"/>
  <c r="O8" i="17"/>
  <c r="Q8" i="17" s="1"/>
  <c r="O15" i="7"/>
  <c r="P13" i="17"/>
  <c r="P10" i="17"/>
  <c r="Q10" i="17" s="1"/>
  <c r="P12" i="17"/>
  <c r="P13" i="7"/>
  <c r="Q13" i="7" s="1"/>
  <c r="O9" i="7"/>
  <c r="P9" i="17"/>
  <c r="Q9" i="17" s="1"/>
  <c r="K51" i="17"/>
  <c r="O12" i="7"/>
  <c r="Q12" i="7" s="1"/>
  <c r="O5" i="7"/>
  <c r="O19" i="7"/>
  <c r="Q19" i="7" s="1"/>
  <c r="O18" i="7"/>
  <c r="K51" i="7"/>
  <c r="O16" i="7"/>
  <c r="O17" i="7"/>
  <c r="O6" i="7"/>
  <c r="Q6" i="7" s="1"/>
  <c r="O7" i="7"/>
  <c r="Q7" i="7" s="1"/>
  <c r="O14" i="7"/>
  <c r="P7" i="17"/>
  <c r="P15" i="17"/>
  <c r="P18" i="7"/>
  <c r="P16" i="7"/>
  <c r="P20" i="7"/>
  <c r="P7" i="7"/>
  <c r="L7" i="10"/>
  <c r="L51" i="7"/>
  <c r="P10" i="7"/>
  <c r="P11" i="7"/>
  <c r="O14" i="17"/>
  <c r="P6" i="7"/>
  <c r="P8" i="7"/>
  <c r="P17" i="7"/>
  <c r="O13" i="17"/>
  <c r="P16" i="17"/>
  <c r="O11" i="17"/>
  <c r="P5" i="7"/>
  <c r="P11" i="17"/>
  <c r="O21" i="17"/>
  <c r="O19" i="17"/>
  <c r="P14" i="7"/>
  <c r="C19" i="10"/>
  <c r="O8" i="7"/>
  <c r="Q8" i="7" s="1"/>
  <c r="O10" i="7"/>
  <c r="Q10" i="7" s="1"/>
  <c r="Q11" i="7" l="1"/>
  <c r="Q5" i="7"/>
  <c r="Q15" i="7"/>
  <c r="Q14" i="7"/>
  <c r="Q16" i="17"/>
  <c r="K48" i="17"/>
  <c r="Q19" i="17"/>
  <c r="Q17" i="7"/>
  <c r="Q20" i="7"/>
  <c r="Q21" i="17"/>
  <c r="Q16" i="7"/>
  <c r="Q9" i="7"/>
  <c r="Q17" i="17"/>
  <c r="Q14" i="17"/>
  <c r="K48" i="7"/>
  <c r="Q18" i="7"/>
  <c r="Q15" i="17"/>
  <c r="Q13" i="17"/>
  <c r="Q11" i="17"/>
  <c r="Q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森本　貴幸</author>
  </authors>
  <commentList>
    <comment ref="G4" authorId="0" shapeId="0" xr:uid="{85745FDD-C7C9-4D08-850F-12BAE460DAF7}">
      <text>
        <r>
          <rPr>
            <b/>
            <sz val="9"/>
            <color indexed="81"/>
            <rFont val="ＭＳ Ｐゴシック"/>
            <family val="3"/>
            <charset val="128"/>
          </rPr>
          <t xml:space="preserve">複数チーム出場時
A,B,Cを選択
</t>
        </r>
      </text>
    </comment>
    <comment ref="O4" authorId="0" shapeId="0" xr:uid="{B95CB7E6-E34D-4BF7-8E70-AB2CD4D373A5}">
      <text>
        <r>
          <rPr>
            <b/>
            <sz val="9"/>
            <color indexed="81"/>
            <rFont val="ＭＳ Ｐゴシック"/>
            <family val="3"/>
            <charset val="128"/>
          </rPr>
          <t xml:space="preserve">複数チーム出場時
A,B,Cを選択
</t>
        </r>
      </text>
    </comment>
    <comment ref="G14" authorId="0" shapeId="0" xr:uid="{3B481A2C-BD9C-48E2-B720-645975EE689F}">
      <text>
        <r>
          <rPr>
            <b/>
            <sz val="9"/>
            <color indexed="81"/>
            <rFont val="ＭＳ Ｐゴシック"/>
            <family val="3"/>
            <charset val="128"/>
          </rPr>
          <t xml:space="preserve">複数チーム出場時
A,B,Cを選択
</t>
        </r>
      </text>
    </comment>
    <comment ref="O14" authorId="0" shapeId="0" xr:uid="{3CF40631-1215-455B-A37F-B2F597E229BE}">
      <text>
        <r>
          <rPr>
            <b/>
            <sz val="9"/>
            <color indexed="81"/>
            <rFont val="ＭＳ Ｐゴシック"/>
            <family val="3"/>
            <charset val="128"/>
          </rPr>
          <t xml:space="preserve">複数チーム出場時
A,B,Cを選択
</t>
        </r>
      </text>
    </comment>
    <comment ref="G24" authorId="0" shapeId="0" xr:uid="{0D3A36F0-58B4-4130-A1D8-A0299151FB65}">
      <text>
        <r>
          <rPr>
            <b/>
            <sz val="9"/>
            <color indexed="81"/>
            <rFont val="ＭＳ Ｐゴシック"/>
            <family val="3"/>
            <charset val="128"/>
          </rPr>
          <t xml:space="preserve">複数チーム出場時
A,B,Cを選択
</t>
        </r>
      </text>
    </comment>
    <comment ref="O24" authorId="0" shapeId="0" xr:uid="{9AECC41D-40F0-48E4-A978-8641ECD766DD}">
      <text>
        <r>
          <rPr>
            <b/>
            <sz val="9"/>
            <color indexed="81"/>
            <rFont val="ＭＳ Ｐゴシック"/>
            <family val="3"/>
            <charset val="128"/>
          </rPr>
          <t xml:space="preserve">複数チーム出場時
A,B,Cを選択
</t>
        </r>
      </text>
    </comment>
    <comment ref="G34" authorId="0" shapeId="0" xr:uid="{83A5394C-EC48-44D6-B790-C992FF4A7200}">
      <text>
        <r>
          <rPr>
            <b/>
            <sz val="9"/>
            <color indexed="81"/>
            <rFont val="ＭＳ Ｐゴシック"/>
            <family val="3"/>
            <charset val="128"/>
          </rPr>
          <t xml:space="preserve">複数チーム出場時
A,B,Cを選択
</t>
        </r>
      </text>
    </comment>
    <comment ref="O34" authorId="0" shapeId="0" xr:uid="{10AA63E6-0E6F-4259-A145-8C76D73742B4}">
      <text>
        <r>
          <rPr>
            <b/>
            <sz val="9"/>
            <color indexed="81"/>
            <rFont val="ＭＳ Ｐゴシック"/>
            <family val="3"/>
            <charset val="128"/>
          </rPr>
          <t xml:space="preserve">複数チーム出場時
A,B,Cを選択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森本　貴幸</author>
  </authors>
  <commentList>
    <comment ref="G4" authorId="0" shapeId="0" xr:uid="{213C711C-2E16-4ED6-B873-689214569F1F}">
      <text>
        <r>
          <rPr>
            <b/>
            <sz val="9"/>
            <color indexed="81"/>
            <rFont val="ＭＳ Ｐゴシック"/>
            <family val="3"/>
            <charset val="128"/>
          </rPr>
          <t xml:space="preserve">複数チーム出場時
A,B,Cを選択
</t>
        </r>
      </text>
    </comment>
    <comment ref="O4" authorId="0" shapeId="0" xr:uid="{A989A656-A00F-4A8F-8EB0-BCDBC14A1043}">
      <text>
        <r>
          <rPr>
            <b/>
            <sz val="9"/>
            <color indexed="81"/>
            <rFont val="ＭＳ Ｐゴシック"/>
            <family val="3"/>
            <charset val="128"/>
          </rPr>
          <t xml:space="preserve">複数チーム出場時
A,B,Cを選択
</t>
        </r>
      </text>
    </comment>
    <comment ref="G14" authorId="0" shapeId="0" xr:uid="{06AB2910-53D7-4D01-BE4A-0BEC342F26ED}">
      <text>
        <r>
          <rPr>
            <b/>
            <sz val="9"/>
            <color indexed="81"/>
            <rFont val="ＭＳ Ｐゴシック"/>
            <family val="3"/>
            <charset val="128"/>
          </rPr>
          <t xml:space="preserve">複数チーム出場時
A,B,Cを選択
</t>
        </r>
      </text>
    </comment>
    <comment ref="O14" authorId="0" shapeId="0" xr:uid="{C9E3726F-9B5E-4752-AEF4-E7D285A6ABAC}">
      <text>
        <r>
          <rPr>
            <b/>
            <sz val="9"/>
            <color indexed="81"/>
            <rFont val="ＭＳ Ｐゴシック"/>
            <family val="3"/>
            <charset val="128"/>
          </rPr>
          <t xml:space="preserve">複数チーム出場時
A,B,Cを選択
</t>
        </r>
      </text>
    </comment>
    <comment ref="G24" authorId="0" shapeId="0" xr:uid="{AD566031-1504-4F6B-8DE0-CC4CAA501B9D}">
      <text>
        <r>
          <rPr>
            <b/>
            <sz val="9"/>
            <color indexed="81"/>
            <rFont val="ＭＳ Ｐゴシック"/>
            <family val="3"/>
            <charset val="128"/>
          </rPr>
          <t xml:space="preserve">複数チーム出場時
A,B,Cを選択
</t>
        </r>
      </text>
    </comment>
    <comment ref="O24" authorId="0" shapeId="0" xr:uid="{F1918C56-4A70-4313-A66C-1E5562818EFF}">
      <text>
        <r>
          <rPr>
            <b/>
            <sz val="9"/>
            <color indexed="81"/>
            <rFont val="ＭＳ Ｐゴシック"/>
            <family val="3"/>
            <charset val="128"/>
          </rPr>
          <t xml:space="preserve">複数チーム出場時
A,B,Cを選択
</t>
        </r>
      </text>
    </comment>
    <comment ref="G34" authorId="0" shapeId="0" xr:uid="{274FB3FF-AA63-4B22-AAC1-BC3177DB3CC0}">
      <text>
        <r>
          <rPr>
            <b/>
            <sz val="9"/>
            <color indexed="81"/>
            <rFont val="ＭＳ Ｐゴシック"/>
            <family val="3"/>
            <charset val="128"/>
          </rPr>
          <t xml:space="preserve">複数チーム出場時
A,B,Cを選択
</t>
        </r>
      </text>
    </comment>
    <comment ref="O34" authorId="0" shapeId="0" xr:uid="{882F0CEC-B35D-4868-BECA-71324ED00131}">
      <text>
        <r>
          <rPr>
            <b/>
            <sz val="9"/>
            <color indexed="81"/>
            <rFont val="ＭＳ Ｐゴシック"/>
            <family val="3"/>
            <charset val="128"/>
          </rPr>
          <t xml:space="preserve">複数チーム出場時
A,B,Cを選択
</t>
        </r>
      </text>
    </comment>
  </commentList>
</comments>
</file>

<file path=xl/sharedStrings.xml><?xml version="1.0" encoding="utf-8"?>
<sst xmlns="http://schemas.openxmlformats.org/spreadsheetml/2006/main" count="1320" uniqueCount="199">
  <si>
    <t>陸上県大会予選 申込用紙 「競技者名簿」</t>
    <rPh sb="0" eb="2">
      <t>リクジョウ</t>
    </rPh>
    <rPh sb="2" eb="5">
      <t>ケンタイカイ</t>
    </rPh>
    <rPh sb="5" eb="7">
      <t>ヨセン</t>
    </rPh>
    <rPh sb="8" eb="10">
      <t>モウシコミ</t>
    </rPh>
    <rPh sb="10" eb="12">
      <t>ヨウシ</t>
    </rPh>
    <rPh sb="14" eb="17">
      <t>キョウギシャ</t>
    </rPh>
    <rPh sb="17" eb="19">
      <t>メイボ</t>
    </rPh>
    <phoneticPr fontId="2"/>
  </si>
  <si>
    <t>・夏休み前には、審判の報告をしてください。</t>
    <rPh sb="1" eb="3">
      <t>ナツヤス</t>
    </rPh>
    <rPh sb="4" eb="5">
      <t>マエ</t>
    </rPh>
    <rPh sb="8" eb="10">
      <t>シンパン</t>
    </rPh>
    <rPh sb="11" eb="13">
      <t>ホウコク</t>
    </rPh>
    <phoneticPr fontId="2"/>
  </si>
  <si>
    <t>・プロ編前に報告するものは、以下のものです。</t>
    <rPh sb="3" eb="4">
      <t>ヘン</t>
    </rPh>
    <rPh sb="4" eb="5">
      <t>マエ</t>
    </rPh>
    <rPh sb="6" eb="8">
      <t>ホウコク</t>
    </rPh>
    <rPh sb="14" eb="16">
      <t>イカ</t>
    </rPh>
    <phoneticPr fontId="2"/>
  </si>
  <si>
    <t>保護機能により入力が出来ません。シート保護の解除をお願いします。</t>
    <rPh sb="0" eb="2">
      <t>ホゴ</t>
    </rPh>
    <rPh sb="2" eb="4">
      <t>キノウ</t>
    </rPh>
    <rPh sb="7" eb="9">
      <t>ニュウリョク</t>
    </rPh>
    <rPh sb="10" eb="12">
      <t>デキ</t>
    </rPh>
    <rPh sb="19" eb="21">
      <t>ホゴ</t>
    </rPh>
    <rPh sb="22" eb="24">
      <t>カイジョ</t>
    </rPh>
    <rPh sb="26" eb="27">
      <t>ネガ</t>
    </rPh>
    <phoneticPr fontId="2"/>
  </si>
  <si>
    <t>「名簿」記入上の注意</t>
    <rPh sb="1" eb="3">
      <t>メイボ</t>
    </rPh>
    <rPh sb="4" eb="6">
      <t>キニュウ</t>
    </rPh>
    <rPh sb="6" eb="7">
      <t>ジョウ</t>
    </rPh>
    <rPh sb="8" eb="10">
      <t>チュウイ</t>
    </rPh>
    <phoneticPr fontId="2"/>
  </si>
  <si>
    <t>ナンバー</t>
  </si>
  <si>
    <t>名前</t>
    <rPh sb="0" eb="2">
      <t>ナマエ</t>
    </rPh>
    <phoneticPr fontId="2"/>
  </si>
  <si>
    <t>所属</t>
  </si>
  <si>
    <t>性別</t>
    <rPh sb="0" eb="2">
      <t>セイベツ</t>
    </rPh>
    <phoneticPr fontId="2"/>
  </si>
  <si>
    <t>フリガナ</t>
  </si>
  <si>
    <t>学年</t>
    <rPh sb="0" eb="2">
      <t>ガクネン</t>
    </rPh>
    <phoneticPr fontId="2"/>
  </si>
  <si>
    <t>種目１</t>
    <rPh sb="0" eb="2">
      <t>シュモク</t>
    </rPh>
    <phoneticPr fontId="2"/>
  </si>
  <si>
    <t>記録</t>
    <rPh sb="0" eb="2">
      <t>キロク</t>
    </rPh>
    <phoneticPr fontId="2"/>
  </si>
  <si>
    <t>種目２</t>
    <rPh sb="0" eb="2">
      <t>シュモク</t>
    </rPh>
    <phoneticPr fontId="2"/>
  </si>
  <si>
    <t>リレー</t>
    <phoneticPr fontId="2"/>
  </si>
  <si>
    <t>鳥羽東</t>
    <rPh sb="0" eb="3">
      <t>トバヒガシ</t>
    </rPh>
    <phoneticPr fontId="2"/>
  </si>
  <si>
    <t>男</t>
    <rPh sb="0" eb="1">
      <t>オトコ</t>
    </rPh>
    <phoneticPr fontId="2"/>
  </si>
  <si>
    <t>１年</t>
    <rPh sb="1" eb="2">
      <t>ネン</t>
    </rPh>
    <phoneticPr fontId="2"/>
  </si>
  <si>
    <t>100</t>
  </si>
  <si>
    <t>低4×100mR</t>
    <rPh sb="0" eb="1">
      <t>テイ</t>
    </rPh>
    <phoneticPr fontId="2"/>
  </si>
  <si>
    <t>例</t>
    <rPh sb="0" eb="1">
      <t>レイ</t>
    </rPh>
    <phoneticPr fontId="2"/>
  </si>
  <si>
    <t>鳥志　太郎</t>
    <rPh sb="0" eb="1">
      <t>トリ</t>
    </rPh>
    <rPh sb="1" eb="2">
      <t>ココロザシ</t>
    </rPh>
    <rPh sb="3" eb="5">
      <t>タロウ</t>
    </rPh>
    <phoneticPr fontId="2"/>
  </si>
  <si>
    <t>文岡</t>
    <rPh sb="0" eb="2">
      <t>フミオカ</t>
    </rPh>
    <phoneticPr fontId="2"/>
  </si>
  <si>
    <t>ﾄｼ ﾀﾛｳ</t>
    <phoneticPr fontId="2"/>
  </si>
  <si>
    <t>３年</t>
    <rPh sb="1" eb="2">
      <t>ネン</t>
    </rPh>
    <phoneticPr fontId="2"/>
  </si>
  <si>
    <t>110ｍH</t>
  </si>
  <si>
    <t>1m60</t>
    <phoneticPr fontId="2"/>
  </si>
  <si>
    <t>3000</t>
  </si>
  <si>
    <t>10.12.56</t>
    <phoneticPr fontId="2"/>
  </si>
  <si>
    <t>加茂</t>
    <rPh sb="0" eb="2">
      <t>カモ</t>
    </rPh>
    <phoneticPr fontId="2"/>
  </si>
  <si>
    <t>女</t>
    <rPh sb="0" eb="1">
      <t>オンナ</t>
    </rPh>
    <phoneticPr fontId="2"/>
  </si>
  <si>
    <t>２年</t>
    <rPh sb="1" eb="2">
      <t>ネン</t>
    </rPh>
    <phoneticPr fontId="2"/>
  </si>
  <si>
    <t>1-100</t>
    <phoneticPr fontId="1"/>
  </si>
  <si>
    <t>4×100mR</t>
    <phoneticPr fontId="2"/>
  </si>
  <si>
    <t>答志</t>
    <rPh sb="0" eb="2">
      <t>トウシ</t>
    </rPh>
    <phoneticPr fontId="2"/>
  </si>
  <si>
    <t>2-100</t>
    <phoneticPr fontId="1"/>
  </si>
  <si>
    <t>4×200mR</t>
    <phoneticPr fontId="2"/>
  </si>
  <si>
    <t>神島</t>
    <rPh sb="0" eb="2">
      <t>カミシマ</t>
    </rPh>
    <phoneticPr fontId="2"/>
  </si>
  <si>
    <t>200</t>
  </si>
  <si>
    <t>磯部</t>
    <rPh sb="0" eb="2">
      <t>イソベ</t>
    </rPh>
    <phoneticPr fontId="2"/>
  </si>
  <si>
    <t>400</t>
  </si>
  <si>
    <t>800</t>
  </si>
  <si>
    <t>浜島</t>
    <rPh sb="0" eb="2">
      <t>ハマジマ</t>
    </rPh>
    <phoneticPr fontId="2"/>
  </si>
  <si>
    <t>1-1000</t>
    <phoneticPr fontId="1"/>
  </si>
  <si>
    <t>東海</t>
    <rPh sb="0" eb="2">
      <t>トウカイ</t>
    </rPh>
    <phoneticPr fontId="2"/>
  </si>
  <si>
    <t>2-1000</t>
    <phoneticPr fontId="1"/>
  </si>
  <si>
    <t>大王</t>
    <rPh sb="0" eb="2">
      <t>ダイオウ</t>
    </rPh>
    <phoneticPr fontId="2"/>
  </si>
  <si>
    <t>1-1500</t>
    <phoneticPr fontId="1"/>
  </si>
  <si>
    <t>志摩</t>
    <rPh sb="0" eb="2">
      <t>シマ</t>
    </rPh>
    <phoneticPr fontId="2"/>
  </si>
  <si>
    <t>2-1500</t>
    <phoneticPr fontId="1"/>
  </si>
  <si>
    <t>2000</t>
  </si>
  <si>
    <t>100ｍH</t>
  </si>
  <si>
    <t>走高跳</t>
  </si>
  <si>
    <t>棒高跳</t>
  </si>
  <si>
    <t>走幅跳</t>
  </si>
  <si>
    <t>三段跳</t>
  </si>
  <si>
    <t>砲丸投</t>
  </si>
  <si>
    <t>円盤投</t>
  </si>
  <si>
    <t>陸上競技大会申込者一覧表</t>
    <rPh sb="0" eb="2">
      <t>リクジョウ</t>
    </rPh>
    <rPh sb="2" eb="4">
      <t>キョウギ</t>
    </rPh>
    <rPh sb="4" eb="6">
      <t>タイカイ</t>
    </rPh>
    <rPh sb="6" eb="8">
      <t>モウシコミ</t>
    </rPh>
    <rPh sb="8" eb="9">
      <t>シャ</t>
    </rPh>
    <rPh sb="9" eb="11">
      <t>イチラン</t>
    </rPh>
    <rPh sb="11" eb="12">
      <t>ヒョウ</t>
    </rPh>
    <phoneticPr fontId="2"/>
  </si>
  <si>
    <t>大会名</t>
    <rPh sb="0" eb="2">
      <t>タイカイ</t>
    </rPh>
    <rPh sb="2" eb="3">
      <t>メイ</t>
    </rPh>
    <phoneticPr fontId="2"/>
  </si>
  <si>
    <t>県大会予選</t>
    <rPh sb="0" eb="3">
      <t>ケンタイカイ</t>
    </rPh>
    <rPh sb="3" eb="5">
      <t>ヨセン</t>
    </rPh>
    <phoneticPr fontId="2"/>
  </si>
  <si>
    <t>所 属 団体
又は(学校名)</t>
    <rPh sb="0" eb="1">
      <t>トコロ</t>
    </rPh>
    <rPh sb="2" eb="3">
      <t>ゾク</t>
    </rPh>
    <rPh sb="4" eb="5">
      <t>ダン</t>
    </rPh>
    <rPh sb="5" eb="6">
      <t>カラダ</t>
    </rPh>
    <rPh sb="7" eb="8">
      <t>マタ</t>
    </rPh>
    <rPh sb="10" eb="12">
      <t>ガッコウ</t>
    </rPh>
    <rPh sb="12" eb="13">
      <t>メイ</t>
    </rPh>
    <phoneticPr fontId="2"/>
  </si>
  <si>
    <t>中学校</t>
    <rPh sb="0" eb="3">
      <t>チュウガッコウ</t>
    </rPh>
    <phoneticPr fontId="2"/>
  </si>
  <si>
    <t>㊞</t>
    <phoneticPr fontId="2"/>
  </si>
  <si>
    <t>ゼッケンを入力する。</t>
    <rPh sb="5" eb="7">
      <t>ニュウリョク</t>
    </rPh>
    <phoneticPr fontId="2"/>
  </si>
  <si>
    <t>ゼッケン</t>
    <phoneticPr fontId="2"/>
  </si>
  <si>
    <t>氏　　名</t>
    <rPh sb="0" eb="1">
      <t>シ</t>
    </rPh>
    <rPh sb="3" eb="4">
      <t>メイ</t>
    </rPh>
    <phoneticPr fontId="2"/>
  </si>
  <si>
    <t>フリガナ</t>
    <phoneticPr fontId="2"/>
  </si>
  <si>
    <t>性 別</t>
    <rPh sb="0" eb="1">
      <t>セイ</t>
    </rPh>
    <rPh sb="2" eb="3">
      <t>ベツ</t>
    </rPh>
    <phoneticPr fontId="2"/>
  </si>
  <si>
    <t>年 齢</t>
    <rPh sb="0" eb="1">
      <t>トシ</t>
    </rPh>
    <rPh sb="2" eb="3">
      <t>ヨワイ</t>
    </rPh>
    <phoneticPr fontId="2"/>
  </si>
  <si>
    <t>（学年）</t>
    <phoneticPr fontId="2"/>
  </si>
  <si>
    <t>出　　　場　　　種　　　目</t>
    <rPh sb="0" eb="1">
      <t>デ</t>
    </rPh>
    <rPh sb="4" eb="5">
      <t>バ</t>
    </rPh>
    <rPh sb="8" eb="9">
      <t>タネ</t>
    </rPh>
    <rPh sb="12" eb="13">
      <t>メ</t>
    </rPh>
    <phoneticPr fontId="2"/>
  </si>
  <si>
    <t>備考</t>
    <rPh sb="0" eb="2">
      <t>ビコウ</t>
    </rPh>
    <phoneticPr fontId="2"/>
  </si>
  <si>
    <t/>
  </si>
  <si>
    <t>上記のものは、本大会参加についての保護者の同意を得ているので、参加を申し込みます。また、本大会</t>
    <rPh sb="0" eb="2">
      <t>ジョウキ</t>
    </rPh>
    <rPh sb="7" eb="10">
      <t>ホンタイカイ</t>
    </rPh>
    <rPh sb="10" eb="12">
      <t>サンカ</t>
    </rPh>
    <rPh sb="17" eb="20">
      <t>ホゴシャ</t>
    </rPh>
    <rPh sb="21" eb="23">
      <t>ドウイ</t>
    </rPh>
    <rPh sb="24" eb="25">
      <t>エ</t>
    </rPh>
    <rPh sb="31" eb="33">
      <t>サンカ</t>
    </rPh>
    <rPh sb="34" eb="35">
      <t>モウ</t>
    </rPh>
    <rPh sb="36" eb="37">
      <t>コ</t>
    </rPh>
    <rPh sb="44" eb="47">
      <t>ホンタイカイ</t>
    </rPh>
    <phoneticPr fontId="2"/>
  </si>
  <si>
    <t>プログラム作成及び成績上位者の報道発表並びに、ホームページにおける氏名、学校名、学年等の個人情報</t>
    <rPh sb="5" eb="7">
      <t>サクセイ</t>
    </rPh>
    <rPh sb="7" eb="8">
      <t>オヨ</t>
    </rPh>
    <rPh sb="9" eb="11">
      <t>セイセキ</t>
    </rPh>
    <rPh sb="11" eb="14">
      <t>ジョウイシャ</t>
    </rPh>
    <rPh sb="15" eb="17">
      <t>ホウドウ</t>
    </rPh>
    <rPh sb="17" eb="19">
      <t>ハッピョウ</t>
    </rPh>
    <rPh sb="19" eb="20">
      <t>ナラ</t>
    </rPh>
    <rPh sb="33" eb="35">
      <t>シメイ</t>
    </rPh>
    <rPh sb="36" eb="39">
      <t>ガッコウメイ</t>
    </rPh>
    <rPh sb="40" eb="42">
      <t>ガクネン</t>
    </rPh>
    <rPh sb="42" eb="43">
      <t>トウ</t>
    </rPh>
    <rPh sb="44" eb="46">
      <t>コジン</t>
    </rPh>
    <rPh sb="46" eb="48">
      <t>ジョウホウ</t>
    </rPh>
    <phoneticPr fontId="2"/>
  </si>
  <si>
    <t>の記載について本人及び保護者の同意を得ています。(記載の同意が得られない場合は備考欄に「否」を記入</t>
    <rPh sb="1" eb="3">
      <t>キサイ</t>
    </rPh>
    <rPh sb="7" eb="9">
      <t>ホンニン</t>
    </rPh>
    <rPh sb="9" eb="10">
      <t>オヨ</t>
    </rPh>
    <rPh sb="11" eb="14">
      <t>ホゴシャ</t>
    </rPh>
    <rPh sb="15" eb="17">
      <t>ドウイ</t>
    </rPh>
    <rPh sb="18" eb="19">
      <t>エ</t>
    </rPh>
    <rPh sb="25" eb="27">
      <t>キサイ</t>
    </rPh>
    <rPh sb="28" eb="30">
      <t>ドウイ</t>
    </rPh>
    <rPh sb="31" eb="32">
      <t>エ</t>
    </rPh>
    <rPh sb="36" eb="38">
      <t>バアイ</t>
    </rPh>
    <rPh sb="39" eb="42">
      <t>ビコウラン</t>
    </rPh>
    <rPh sb="44" eb="45">
      <t>ヒ</t>
    </rPh>
    <rPh sb="47" eb="49">
      <t>キニュウ</t>
    </rPh>
    <phoneticPr fontId="2"/>
  </si>
  <si>
    <t>すること。</t>
    <phoneticPr fontId="2"/>
  </si>
  <si>
    <t>これより下は印刷されません。</t>
    <rPh sb="4" eb="5">
      <t>シタ</t>
    </rPh>
    <rPh sb="6" eb="8">
      <t>インサツ</t>
    </rPh>
    <phoneticPr fontId="2"/>
  </si>
  <si>
    <t>参加者数</t>
    <rPh sb="0" eb="2">
      <t>サンカ</t>
    </rPh>
    <rPh sb="2" eb="3">
      <t>モノ</t>
    </rPh>
    <rPh sb="3" eb="4">
      <t>カズ</t>
    </rPh>
    <phoneticPr fontId="2"/>
  </si>
  <si>
    <t>個人種目参加数</t>
    <rPh sb="0" eb="2">
      <t>コジン</t>
    </rPh>
    <rPh sb="2" eb="4">
      <t>シュモク</t>
    </rPh>
    <rPh sb="4" eb="7">
      <t>サンカスウ</t>
    </rPh>
    <phoneticPr fontId="2"/>
  </si>
  <si>
    <t>第7回南勢志摩大会</t>
    <rPh sb="0" eb="1">
      <t>ダイ</t>
    </rPh>
    <rPh sb="2" eb="3">
      <t>カイ</t>
    </rPh>
    <rPh sb="3" eb="5">
      <t>ナンセイ</t>
    </rPh>
    <rPh sb="5" eb="7">
      <t>シマ</t>
    </rPh>
    <rPh sb="7" eb="9">
      <t>タイカイ</t>
    </rPh>
    <phoneticPr fontId="2"/>
  </si>
  <si>
    <t>4x100mR</t>
    <phoneticPr fontId="2"/>
  </si>
  <si>
    <t>4x200mR</t>
    <phoneticPr fontId="2"/>
  </si>
  <si>
    <t>低4x100mR</t>
    <rPh sb="0" eb="1">
      <t>テイ</t>
    </rPh>
    <phoneticPr fontId="2"/>
  </si>
  <si>
    <r>
      <t>個人申込票（男子用）</t>
    </r>
    <r>
      <rPr>
        <sz val="11"/>
        <rFont val="ＭＳ 明朝"/>
        <family val="1"/>
        <charset val="128"/>
      </rPr>
      <t>　用紙サイズは「B5」です。</t>
    </r>
    <rPh sb="0" eb="2">
      <t>コジン</t>
    </rPh>
    <rPh sb="2" eb="4">
      <t>モウシコミ</t>
    </rPh>
    <rPh sb="4" eb="5">
      <t>ヒョウ</t>
    </rPh>
    <rPh sb="6" eb="9">
      <t>ダンシヨウ</t>
    </rPh>
    <rPh sb="11" eb="13">
      <t>ヨウシ</t>
    </rPh>
    <phoneticPr fontId="2"/>
  </si>
  <si>
    <t>印刷の必要なところのみ範囲指定してください。</t>
    <rPh sb="0" eb="2">
      <t>インサツ</t>
    </rPh>
    <rPh sb="3" eb="5">
      <t>ヒツヨウ</t>
    </rPh>
    <rPh sb="11" eb="13">
      <t>ハンイ</t>
    </rPh>
    <rPh sb="13" eb="15">
      <t>シテイ</t>
    </rPh>
    <phoneticPr fontId="2"/>
  </si>
  <si>
    <t>必要ないところは消してください。</t>
    <rPh sb="0" eb="2">
      <t>ヒツヨウ</t>
    </rPh>
    <rPh sb="8" eb="9">
      <t>ケ</t>
    </rPh>
    <phoneticPr fontId="2"/>
  </si>
  <si>
    <t>種目</t>
    <rPh sb="0" eb="2">
      <t>シュモク</t>
    </rPh>
    <phoneticPr fontId="2"/>
  </si>
  <si>
    <t>性</t>
    <rPh sb="0" eb="1">
      <t>セイ</t>
    </rPh>
    <phoneticPr fontId="2"/>
  </si>
  <si>
    <t>氏　　　名</t>
    <rPh sb="0" eb="1">
      <t>シ</t>
    </rPh>
    <rPh sb="4" eb="5">
      <t>メイ</t>
    </rPh>
    <phoneticPr fontId="2"/>
  </si>
  <si>
    <t>所　属</t>
    <rPh sb="0" eb="1">
      <t>トコロ</t>
    </rPh>
    <rPh sb="2" eb="3">
      <t>ゾク</t>
    </rPh>
    <phoneticPr fontId="2"/>
  </si>
  <si>
    <r>
      <t>リレー申込票</t>
    </r>
    <r>
      <rPr>
        <sz val="11"/>
        <rFont val="ＭＳ 明朝"/>
        <family val="1"/>
        <charset val="128"/>
      </rPr>
      <t>　用紙サイズは「B5」です。</t>
    </r>
    <rPh sb="3" eb="5">
      <t>モウシコミ</t>
    </rPh>
    <rPh sb="5" eb="6">
      <t>ヒョウ</t>
    </rPh>
    <rPh sb="7" eb="9">
      <t>ヨウシ</t>
    </rPh>
    <phoneticPr fontId="2"/>
  </si>
  <si>
    <t>4x200mR</t>
  </si>
  <si>
    <r>
      <t>低</t>
    </r>
    <r>
      <rPr>
        <sz val="11"/>
        <rFont val="Century"/>
        <family val="1"/>
      </rPr>
      <t>4x100mR</t>
    </r>
  </si>
  <si>
    <t>所属</t>
    <rPh sb="0" eb="2">
      <t>ショゾク</t>
    </rPh>
    <phoneticPr fontId="2"/>
  </si>
  <si>
    <t>A</t>
    <phoneticPr fontId="2"/>
  </si>
  <si>
    <t>B</t>
    <phoneticPr fontId="2"/>
  </si>
  <si>
    <t>混成4x100mR</t>
    <rPh sb="0" eb="2">
      <t>コンセイ</t>
    </rPh>
    <phoneticPr fontId="2"/>
  </si>
  <si>
    <t>C</t>
    <phoneticPr fontId="2"/>
  </si>
  <si>
    <t>県大会予選</t>
  </si>
  <si>
    <t>棒高跳</t>
    <rPh sb="0" eb="1">
      <t>ボウ</t>
    </rPh>
    <phoneticPr fontId="2"/>
  </si>
  <si>
    <t>三段跳</t>
    <rPh sb="0" eb="3">
      <t>サンダント</t>
    </rPh>
    <phoneticPr fontId="2"/>
  </si>
  <si>
    <r>
      <t>リレー申込票</t>
    </r>
    <r>
      <rPr>
        <sz val="11"/>
        <color indexed="10"/>
        <rFont val="ＭＳ 明朝"/>
        <family val="1"/>
        <charset val="128"/>
      </rPr>
      <t>　用紙サイズは「B5」です。</t>
    </r>
    <rPh sb="3" eb="5">
      <t>モウシコミ</t>
    </rPh>
    <rPh sb="5" eb="6">
      <t>ヒョウ</t>
    </rPh>
    <rPh sb="7" eb="9">
      <t>ヨウシ</t>
    </rPh>
    <phoneticPr fontId="2"/>
  </si>
  <si>
    <t>4x100mR</t>
  </si>
  <si>
    <r>
      <t>低</t>
    </r>
    <r>
      <rPr>
        <sz val="11"/>
        <color indexed="10"/>
        <rFont val="Century"/>
        <family val="1"/>
      </rPr>
      <t>4x100mR</t>
    </r>
  </si>
  <si>
    <t xml:space="preserve"> </t>
    <phoneticPr fontId="2"/>
  </si>
  <si>
    <r>
      <t>個人申込票（女用）</t>
    </r>
    <r>
      <rPr>
        <sz val="11"/>
        <color indexed="10"/>
        <rFont val="ＭＳ 明朝"/>
        <family val="1"/>
        <charset val="128"/>
      </rPr>
      <t>　用紙サイズは「B5」です。</t>
    </r>
    <rPh sb="0" eb="2">
      <t>コジン</t>
    </rPh>
    <rPh sb="2" eb="4">
      <t>モウシコミ</t>
    </rPh>
    <rPh sb="4" eb="5">
      <t>ヒョウ</t>
    </rPh>
    <rPh sb="6" eb="7">
      <t>オンナ</t>
    </rPh>
    <rPh sb="7" eb="8">
      <t>ヨウ</t>
    </rPh>
    <rPh sb="10" eb="12">
      <t>ヨウシ</t>
    </rPh>
    <phoneticPr fontId="2"/>
  </si>
  <si>
    <t>男子</t>
  </si>
  <si>
    <t>磯部</t>
  </si>
  <si>
    <t>東海</t>
  </si>
  <si>
    <t>浜島</t>
  </si>
  <si>
    <t>文岡</t>
  </si>
  <si>
    <t>神島</t>
  </si>
  <si>
    <t>加茂</t>
  </si>
  <si>
    <t>答志</t>
  </si>
  <si>
    <t>鳥羽東</t>
  </si>
  <si>
    <t>合計</t>
  </si>
  <si>
    <t>組</t>
  </si>
  <si>
    <t>1年100</t>
    <rPh sb="1" eb="2">
      <t>ネン</t>
    </rPh>
    <phoneticPr fontId="1"/>
  </si>
  <si>
    <t>2年100</t>
    <rPh sb="1" eb="2">
      <t>ネン</t>
    </rPh>
    <phoneticPr fontId="1"/>
  </si>
  <si>
    <t>1年1500</t>
    <rPh sb="1" eb="2">
      <t>ネン</t>
    </rPh>
    <phoneticPr fontId="1"/>
  </si>
  <si>
    <t>2年1500</t>
    <rPh sb="1" eb="2">
      <t>ネン</t>
    </rPh>
    <phoneticPr fontId="1"/>
  </si>
  <si>
    <t>低4×100ｍR</t>
  </si>
  <si>
    <t>4×200ｍR</t>
  </si>
  <si>
    <t>女子</t>
  </si>
  <si>
    <t>志摩</t>
  </si>
  <si>
    <t>1年1000</t>
    <rPh sb="1" eb="2">
      <t>ネン</t>
    </rPh>
    <phoneticPr fontId="1"/>
  </si>
  <si>
    <t>2年1000</t>
    <rPh sb="1" eb="2">
      <t>ネン</t>
    </rPh>
    <phoneticPr fontId="1"/>
  </si>
  <si>
    <t>4×100ｍR</t>
  </si>
  <si>
    <t>半角で記入</t>
    <rPh sb="0" eb="2">
      <t>ハンカク</t>
    </rPh>
    <rPh sb="3" eb="5">
      <t>キニュウ</t>
    </rPh>
    <phoneticPr fontId="2"/>
  </si>
  <si>
    <t>選手名</t>
    <rPh sb="0" eb="3">
      <t>センシュメイ</t>
    </rPh>
    <phoneticPr fontId="2"/>
  </si>
  <si>
    <t>１０月の県大会（標準記録）</t>
    <rPh sb="2" eb="3">
      <t>ガツ</t>
    </rPh>
    <rPh sb="4" eb="5">
      <t>ケン</t>
    </rPh>
    <rPh sb="5" eb="7">
      <t>タイカイ</t>
    </rPh>
    <rPh sb="8" eb="10">
      <t>ヒョウジュン</t>
    </rPh>
    <rPh sb="10" eb="12">
      <t>キロク</t>
    </rPh>
    <phoneticPr fontId="2"/>
  </si>
  <si>
    <t>ﾅﾝﾊﾞｰ</t>
    <phoneticPr fontId="2"/>
  </si>
  <si>
    <t>中体連　太朗</t>
    <rPh sb="0" eb="3">
      <t>チュウタイレン</t>
    </rPh>
    <rPh sb="4" eb="6">
      <t>タロウ</t>
    </rPh>
    <phoneticPr fontId="2"/>
  </si>
  <si>
    <t>9.36.95</t>
    <phoneticPr fontId="2"/>
  </si>
  <si>
    <t>男子</t>
    <rPh sb="0" eb="2">
      <t>ダンシ</t>
    </rPh>
    <phoneticPr fontId="2"/>
  </si>
  <si>
    <t>女子</t>
    <rPh sb="0" eb="2">
      <t>ジョシ</t>
    </rPh>
    <phoneticPr fontId="2"/>
  </si>
  <si>
    <t>12秒34</t>
    <rPh sb="2" eb="3">
      <t>ビョウ</t>
    </rPh>
    <phoneticPr fontId="2"/>
  </si>
  <si>
    <t>13秒74</t>
    <rPh sb="2" eb="3">
      <t>ビョウ</t>
    </rPh>
    <phoneticPr fontId="2"/>
  </si>
  <si>
    <t>24秒94</t>
    <rPh sb="2" eb="3">
      <t>ビョウ</t>
    </rPh>
    <phoneticPr fontId="2"/>
  </si>
  <si>
    <t>28秒84</t>
    <rPh sb="2" eb="3">
      <t>ビョウ</t>
    </rPh>
    <phoneticPr fontId="2"/>
  </si>
  <si>
    <t>56秒44</t>
    <rPh sb="2" eb="3">
      <t>ビョウ</t>
    </rPh>
    <phoneticPr fontId="2"/>
  </si>
  <si>
    <t>2分13</t>
    <rPh sb="1" eb="2">
      <t>フン</t>
    </rPh>
    <phoneticPr fontId="2"/>
  </si>
  <si>
    <t>2分35</t>
    <rPh sb="1" eb="2">
      <t>フン</t>
    </rPh>
    <phoneticPr fontId="2"/>
  </si>
  <si>
    <t>7分30</t>
    <rPh sb="1" eb="2">
      <t>フン</t>
    </rPh>
    <phoneticPr fontId="2"/>
  </si>
  <si>
    <t>10分00</t>
    <rPh sb="2" eb="3">
      <t>フン</t>
    </rPh>
    <phoneticPr fontId="2"/>
  </si>
  <si>
    <t>(1500 5分30)</t>
  </si>
  <si>
    <t>１００H</t>
    <phoneticPr fontId="2"/>
  </si>
  <si>
    <t>18秒24</t>
    <rPh sb="2" eb="3">
      <t>ビョウ</t>
    </rPh>
    <phoneticPr fontId="2"/>
  </si>
  <si>
    <t>１１０YH</t>
    <phoneticPr fontId="2"/>
  </si>
  <si>
    <t>17秒74</t>
    <rPh sb="2" eb="3">
      <t>ビョウ</t>
    </rPh>
    <phoneticPr fontId="2"/>
  </si>
  <si>
    <t>高跳</t>
    <rPh sb="0" eb="2">
      <t>タカトビ</t>
    </rPh>
    <phoneticPr fontId="2"/>
  </si>
  <si>
    <t>1m63</t>
    <phoneticPr fontId="2"/>
  </si>
  <si>
    <t>1m38</t>
    <phoneticPr fontId="2"/>
  </si>
  <si>
    <t>幅跳</t>
    <rPh sb="0" eb="2">
      <t>ハバトビ</t>
    </rPh>
    <phoneticPr fontId="2"/>
  </si>
  <si>
    <t>5m80</t>
    <phoneticPr fontId="2"/>
  </si>
  <si>
    <t>4m65</t>
    <phoneticPr fontId="2"/>
  </si>
  <si>
    <t>棒高</t>
    <rPh sb="0" eb="1">
      <t>ボウ</t>
    </rPh>
    <rPh sb="1" eb="2">
      <t>タカ</t>
    </rPh>
    <phoneticPr fontId="2"/>
  </si>
  <si>
    <t>3m00</t>
    <phoneticPr fontId="2"/>
  </si>
  <si>
    <t>三段</t>
    <rPh sb="0" eb="2">
      <t>サンダン</t>
    </rPh>
    <phoneticPr fontId="2"/>
  </si>
  <si>
    <t>11m80</t>
    <phoneticPr fontId="2"/>
  </si>
  <si>
    <t>砲丸</t>
    <rPh sb="0" eb="2">
      <t>ホウガン</t>
    </rPh>
    <phoneticPr fontId="2"/>
  </si>
  <si>
    <t>10m50</t>
    <phoneticPr fontId="2"/>
  </si>
  <si>
    <t>10m00</t>
    <phoneticPr fontId="2"/>
  </si>
  <si>
    <t>円盤</t>
    <rPh sb="0" eb="2">
      <t>エンバン</t>
    </rPh>
    <phoneticPr fontId="2"/>
  </si>
  <si>
    <t>25m00</t>
    <phoneticPr fontId="2"/>
  </si>
  <si>
    <t>20m00</t>
    <phoneticPr fontId="2"/>
  </si>
  <si>
    <t>4×200Ｒ</t>
    <phoneticPr fontId="2"/>
  </si>
  <si>
    <t>1分41(49)</t>
    <rPh sb="1" eb="2">
      <t>フン</t>
    </rPh>
    <phoneticPr fontId="2"/>
  </si>
  <si>
    <t>55秒84</t>
    <rPh sb="2" eb="3">
      <t>ビョウ</t>
    </rPh>
    <phoneticPr fontId="2"/>
  </si>
  <si>
    <t>低学年Ｒ</t>
    <rPh sb="0" eb="3">
      <t>テイガクネン</t>
    </rPh>
    <phoneticPr fontId="2"/>
  </si>
  <si>
    <t>51秒14</t>
    <rPh sb="2" eb="3">
      <t>ビョウ</t>
    </rPh>
    <phoneticPr fontId="2"/>
  </si>
  <si>
    <t>56秒64</t>
    <rPh sb="2" eb="3">
      <t>ビョウ</t>
    </rPh>
    <phoneticPr fontId="2"/>
  </si>
  <si>
    <t>1ｍ80</t>
    <phoneticPr fontId="2"/>
  </si>
  <si>
    <t>9ｍ50</t>
    <phoneticPr fontId="2"/>
  </si>
  <si>
    <t>25ｍ00</t>
    <phoneticPr fontId="2"/>
  </si>
  <si>
    <t>・申込ファイル名を『2025 鳥羽志摩中学校陸上競技大会（〇〇中：
　申込ファイル）』と変更してください。</t>
    <rPh sb="1" eb="3">
      <t>モウシコミ</t>
    </rPh>
    <rPh sb="7" eb="8">
      <t>メイ</t>
    </rPh>
    <rPh sb="15" eb="26">
      <t>トバシマチュウガッコウリクジョウキョウギ</t>
    </rPh>
    <rPh sb="26" eb="28">
      <t>タイカイ</t>
    </rPh>
    <rPh sb="31" eb="32">
      <t>チュウ</t>
    </rPh>
    <rPh sb="35" eb="37">
      <t>モウシコミ</t>
    </rPh>
    <rPh sb="44" eb="46">
      <t>ヘンコウ</t>
    </rPh>
    <phoneticPr fontId="2"/>
  </si>
  <si>
    <t>★以下の注意事項をよく読み、入力ミスのないように！！</t>
    <rPh sb="1" eb="3">
      <t>イカ</t>
    </rPh>
    <rPh sb="4" eb="6">
      <t>チュウイ</t>
    </rPh>
    <rPh sb="6" eb="8">
      <t>ジコウ</t>
    </rPh>
    <rPh sb="11" eb="12">
      <t>ヨ</t>
    </rPh>
    <rPh sb="14" eb="16">
      <t>ニュウリョク</t>
    </rPh>
    <phoneticPr fontId="2"/>
  </si>
  <si>
    <t>①『参加数』　②『一覧表 男子』　③『一覧表 女子』</t>
    <rPh sb="2" eb="5">
      <t>サンカスウ</t>
    </rPh>
    <rPh sb="9" eb="11">
      <t>イチラン</t>
    </rPh>
    <rPh sb="11" eb="12">
      <t>ヒョウ</t>
    </rPh>
    <rPh sb="13" eb="15">
      <t>ダンシ</t>
    </rPh>
    <rPh sb="23" eb="24">
      <t>ジョ</t>
    </rPh>
    <phoneticPr fontId="2"/>
  </si>
  <si>
    <t>④『標準記録突破者一覧』</t>
    <phoneticPr fontId="2"/>
  </si>
  <si>
    <t>※①～④については、プロ編時に用紙で提出すること。</t>
    <rPh sb="12" eb="13">
      <t>ヘン</t>
    </rPh>
    <rPh sb="13" eb="14">
      <t>ジ</t>
    </rPh>
    <rPh sb="15" eb="17">
      <t>ヨウシ</t>
    </rPh>
    <rPh sb="18" eb="20">
      <t>テイシュツ</t>
    </rPh>
    <phoneticPr fontId="2"/>
  </si>
  <si>
    <t>※Excel 2002以外のバージョンをお使いの方へ</t>
    <rPh sb="11" eb="13">
      <t>イガイ</t>
    </rPh>
    <rPh sb="21" eb="22">
      <t>ツカ</t>
    </rPh>
    <rPh sb="24" eb="25">
      <t>カタ</t>
    </rPh>
    <phoneticPr fontId="2"/>
  </si>
  <si>
    <t>・以下の名簿に競技者データを入力すると、一覧表に反映されます。</t>
    <rPh sb="1" eb="3">
      <t>イカ</t>
    </rPh>
    <rPh sb="4" eb="6">
      <t>メイボ</t>
    </rPh>
    <rPh sb="7" eb="10">
      <t>キョウギシャ</t>
    </rPh>
    <rPh sb="14" eb="16">
      <t>ニュウリョク</t>
    </rPh>
    <rPh sb="20" eb="22">
      <t>イチラン</t>
    </rPh>
    <rPh sb="22" eb="23">
      <t>ヒョウ</t>
    </rPh>
    <rPh sb="24" eb="26">
      <t>ハンエイ</t>
    </rPh>
    <phoneticPr fontId="2"/>
  </si>
  <si>
    <t>（一覧表にゼッケンを入力すると、氏名・学年が自動入力されます。）</t>
    <rPh sb="1" eb="3">
      <t>イチラン</t>
    </rPh>
    <rPh sb="3" eb="4">
      <t>ヒョウ</t>
    </rPh>
    <rPh sb="10" eb="12">
      <t>ニュウリョク</t>
    </rPh>
    <rPh sb="16" eb="18">
      <t>シメイ</t>
    </rPh>
    <rPh sb="19" eb="21">
      <t>ガクネン</t>
    </rPh>
    <rPh sb="22" eb="24">
      <t>ジドウ</t>
    </rPh>
    <rPh sb="24" eb="26">
      <t>ニュウリョク</t>
    </rPh>
    <phoneticPr fontId="2"/>
  </si>
  <si>
    <t>・名簿を利用しない場合は、一覧表・個票に直接入力して下さい。</t>
    <rPh sb="1" eb="3">
      <t>メイボ</t>
    </rPh>
    <rPh sb="4" eb="6">
      <t>リヨウ</t>
    </rPh>
    <rPh sb="9" eb="11">
      <t>バアイ</t>
    </rPh>
    <rPh sb="13" eb="15">
      <t>イチラン</t>
    </rPh>
    <rPh sb="15" eb="16">
      <t>ヒョウ</t>
    </rPh>
    <rPh sb="20" eb="22">
      <t>チョクセツ</t>
    </rPh>
    <rPh sb="22" eb="24">
      <t>ニュウリョク</t>
    </rPh>
    <rPh sb="26" eb="27">
      <t>クダ</t>
    </rPh>
    <phoneticPr fontId="2"/>
  </si>
  <si>
    <t>・競技者名は全角５文字を基準とし、（外国人等の場合は半角のカナ）</t>
    <rPh sb="1" eb="4">
      <t>キョウギシャ</t>
    </rPh>
    <rPh sb="4" eb="5">
      <t>メイ</t>
    </rPh>
    <rPh sb="6" eb="8">
      <t>ゼンカク</t>
    </rPh>
    <rPh sb="9" eb="11">
      <t>モジ</t>
    </rPh>
    <rPh sb="12" eb="14">
      <t>キジュン</t>
    </rPh>
    <phoneticPr fontId="2"/>
  </si>
  <si>
    <t>★氏名の合計が４文字の場合には、氏と名の間に全角１文字の空欄</t>
    <phoneticPr fontId="2"/>
  </si>
  <si>
    <t>★氏名の合計が３文字の場合には、氏と名の間に全角２文字の空欄</t>
    <phoneticPr fontId="2"/>
  </si>
  <si>
    <t>★氏名の合計が５文字の場合には、そのまま入力</t>
    <rPh sb="20" eb="22">
      <t>ニュウリョク</t>
    </rPh>
    <phoneticPr fontId="2"/>
  </si>
  <si>
    <t>［例］静岡　太郎　　静岡小太郎　　静岡　　翔</t>
    <rPh sb="1" eb="2">
      <t>レイ</t>
    </rPh>
    <phoneticPr fontId="2"/>
  </si>
  <si>
    <t>・カナ競技者は、競技者の読みを半角で、氏と名の間に半角１文字の空欄</t>
    <rPh sb="3" eb="6">
      <t>キョウギシャ</t>
    </rPh>
    <rPh sb="8" eb="11">
      <t>キョウギシャ</t>
    </rPh>
    <rPh sb="12" eb="13">
      <t>ヨ</t>
    </rPh>
    <rPh sb="15" eb="17">
      <t>ハンカク</t>
    </rPh>
    <rPh sb="19" eb="20">
      <t>シ</t>
    </rPh>
    <rPh sb="21" eb="22">
      <t>メイ</t>
    </rPh>
    <rPh sb="23" eb="24">
      <t>アイダ</t>
    </rPh>
    <rPh sb="25" eb="27">
      <t>ハンカク</t>
    </rPh>
    <rPh sb="28" eb="30">
      <t>モジ</t>
    </rPh>
    <rPh sb="31" eb="33">
      <t>クウラン</t>
    </rPh>
    <phoneticPr fontId="2"/>
  </si>
  <si>
    <t>・所属は、一番上の欄に入力すれば、以下は氏名を入力した段階で</t>
    <rPh sb="1" eb="3">
      <t>ショゾク</t>
    </rPh>
    <rPh sb="5" eb="7">
      <t>イチバン</t>
    </rPh>
    <rPh sb="7" eb="8">
      <t>ウエ</t>
    </rPh>
    <rPh sb="9" eb="10">
      <t>ラン</t>
    </rPh>
    <rPh sb="11" eb="13">
      <t>ニュウリョク</t>
    </rPh>
    <rPh sb="17" eb="19">
      <t>イカ</t>
    </rPh>
    <rPh sb="20" eb="22">
      <t>シメイ</t>
    </rPh>
    <rPh sb="23" eb="25">
      <t>ニュウリョク</t>
    </rPh>
    <rPh sb="27" eb="29">
      <t>ダンカイ</t>
    </rPh>
    <phoneticPr fontId="2"/>
  </si>
  <si>
    <t>　自動で表示される。所属は（中）を入れないこと。</t>
    <rPh sb="10" eb="12">
      <t>ショゾク</t>
    </rPh>
    <rPh sb="14" eb="15">
      <t>チュウ</t>
    </rPh>
    <rPh sb="17" eb="18">
      <t>ハイ</t>
    </rPh>
    <phoneticPr fontId="2"/>
  </si>
  <si>
    <t>「一覧表」記入上の注意</t>
    <rPh sb="1" eb="3">
      <t>イチラン</t>
    </rPh>
    <rPh sb="3" eb="4">
      <t>ヒョウ</t>
    </rPh>
    <rPh sb="5" eb="7">
      <t>キニュウ</t>
    </rPh>
    <rPh sb="7" eb="8">
      <t>ジョウ</t>
    </rPh>
    <rPh sb="9" eb="11">
      <t>チュウイ</t>
    </rPh>
    <phoneticPr fontId="2"/>
  </si>
  <si>
    <t>・一覧表へ記録・種目等を入力する場合は、下記の通り行うこと。</t>
    <rPh sb="1" eb="3">
      <t>イチラン</t>
    </rPh>
    <rPh sb="3" eb="4">
      <t>ヒョウ</t>
    </rPh>
    <rPh sb="5" eb="7">
      <t>キロク</t>
    </rPh>
    <rPh sb="8" eb="10">
      <t>シュモク</t>
    </rPh>
    <rPh sb="10" eb="11">
      <t>ナド</t>
    </rPh>
    <rPh sb="12" eb="14">
      <t>ニュウリョク</t>
    </rPh>
    <rPh sb="16" eb="18">
      <t>バアイ</t>
    </rPh>
    <rPh sb="20" eb="22">
      <t>カキ</t>
    </rPh>
    <rPh sb="23" eb="24">
      <t>トオ</t>
    </rPh>
    <rPh sb="25" eb="26">
      <t>オコナ</t>
    </rPh>
    <phoneticPr fontId="2"/>
  </si>
  <si>
    <t>種目は、1年100m → 1-100　　走り高跳び → 走高跳</t>
    <rPh sb="0" eb="2">
      <t>シュモク</t>
    </rPh>
    <rPh sb="5" eb="6">
      <t>ネン</t>
    </rPh>
    <phoneticPr fontId="2"/>
  </si>
  <si>
    <t>トラックは、11秒21 → 11.21　　フィールドは、1m20 → 1m20</t>
    <rPh sb="8" eb="9">
      <t>ビョウ</t>
    </rPh>
    <phoneticPr fontId="2"/>
  </si>
  <si>
    <t>記入後必ず確認をしてください。</t>
    <rPh sb="0" eb="2">
      <t>キニュウ</t>
    </rPh>
    <rPh sb="2" eb="3">
      <t>ゴ</t>
    </rPh>
    <rPh sb="3" eb="4">
      <t>カナラ</t>
    </rPh>
    <rPh sb="5" eb="7">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</si>
</sst>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quot;°&quot;mm&quot;’'&quot;ss&quot;”&quot;\t\t&quot;&quot;"/>
    <numFmt numFmtId="177" formatCode="0_);\(0\)"/>
    <numFmt numFmtId="178" formatCode="0.00_);\(0.0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1"/>
      <name val="Century"/>
      <family val="1"/>
    </font>
    <font>
      <sz val="11"/>
      <name val="ＭＳ Ｐ明朝"/>
      <family val="1"/>
      <charset val="128"/>
    </font>
    <font>
      <sz val="18"/>
      <name val="ＭＳ 明朝"/>
      <family val="1"/>
      <charset val="128"/>
    </font>
    <font>
      <sz val="12"/>
      <name val="ＭＳ Ｐ明朝"/>
      <family val="1"/>
      <charset val="128"/>
    </font>
    <font>
      <sz val="12"/>
      <name val="ＭＳ 明朝"/>
      <family val="1"/>
      <charset val="128"/>
    </font>
    <font>
      <sz val="14"/>
      <name val="ＭＳ Ｐ明朝"/>
      <family val="1"/>
      <charset val="128"/>
    </font>
    <font>
      <sz val="14"/>
      <name val="ＭＳ 明朝"/>
      <family val="1"/>
      <charset val="128"/>
    </font>
    <font>
      <sz val="14"/>
      <name val="Century"/>
      <family val="1"/>
    </font>
    <font>
      <sz val="9"/>
      <name val="ＭＳ Ｐ明朝"/>
      <family val="1"/>
      <charset val="128"/>
    </font>
    <font>
      <sz val="9"/>
      <name val="ＭＳ 明朝"/>
      <family val="1"/>
      <charset val="128"/>
    </font>
    <font>
      <b/>
      <sz val="14"/>
      <name val="ＭＳ 明朝"/>
      <family val="1"/>
      <charset val="128"/>
    </font>
    <font>
      <sz val="11"/>
      <color indexed="12"/>
      <name val="ＭＳ 明朝"/>
      <family val="1"/>
      <charset val="128"/>
    </font>
    <font>
      <sz val="18"/>
      <name val="Century"/>
      <family val="1"/>
    </font>
    <font>
      <sz val="18"/>
      <color indexed="18"/>
      <name val="ＭＳ 明朝"/>
      <family val="1"/>
      <charset val="128"/>
    </font>
    <font>
      <b/>
      <sz val="20"/>
      <name val="ＭＳ 明朝"/>
      <family val="1"/>
      <charset val="128"/>
    </font>
    <font>
      <b/>
      <sz val="18"/>
      <name val="ＭＳ 明朝"/>
      <family val="1"/>
      <charset val="128"/>
    </font>
    <font>
      <sz val="11"/>
      <color indexed="10"/>
      <name val="ＭＳ 明朝"/>
      <family val="1"/>
      <charset val="128"/>
    </font>
    <font>
      <sz val="11"/>
      <color indexed="10"/>
      <name val="Century"/>
      <family val="1"/>
    </font>
    <font>
      <sz val="14"/>
      <color indexed="10"/>
      <name val="Century"/>
      <family val="1"/>
    </font>
    <font>
      <sz val="14"/>
      <color indexed="10"/>
      <name val="ＭＳ 明朝"/>
      <family val="1"/>
      <charset val="128"/>
    </font>
    <font>
      <b/>
      <sz val="11"/>
      <name val="ＭＳ 明朝"/>
      <family val="1"/>
      <charset val="128"/>
    </font>
    <font>
      <sz val="16"/>
      <color indexed="18"/>
      <name val="ＭＳ 明朝"/>
      <family val="1"/>
      <charset val="128"/>
    </font>
    <font>
      <b/>
      <sz val="11"/>
      <color indexed="10"/>
      <name val="ＭＳ 明朝"/>
      <family val="1"/>
      <charset val="128"/>
    </font>
    <font>
      <b/>
      <sz val="9"/>
      <color indexed="81"/>
      <name val="ＭＳ Ｐゴシック"/>
      <family val="3"/>
      <charset val="128"/>
    </font>
    <font>
      <b/>
      <sz val="14"/>
      <color indexed="10"/>
      <name val="ＭＳ 明朝"/>
      <family val="1"/>
      <charset val="128"/>
    </font>
    <font>
      <sz val="11"/>
      <color indexed="10"/>
      <name val="ＭＳ Ｐ明朝"/>
      <family val="1"/>
      <charset val="128"/>
    </font>
    <font>
      <sz val="11"/>
      <color indexed="10"/>
      <name val="ＭＳ Ｐゴシック"/>
      <family val="3"/>
      <charset val="128"/>
    </font>
    <font>
      <sz val="9"/>
      <color indexed="10"/>
      <name val="ＭＳ 明朝"/>
      <family val="1"/>
      <charset val="128"/>
    </font>
    <font>
      <sz val="8"/>
      <name val="ＭＳ 明朝"/>
      <family val="1"/>
      <charset val="128"/>
    </font>
    <font>
      <sz val="18"/>
      <color indexed="9"/>
      <name val="Century"/>
      <family val="1"/>
    </font>
    <font>
      <sz val="12"/>
      <name val="Century"/>
      <family val="1"/>
    </font>
    <font>
      <sz val="6"/>
      <name val="ＭＳ Ｐ明朝"/>
      <family val="1"/>
      <charset val="128"/>
    </font>
    <font>
      <sz val="10.45"/>
      <name val="ＭＳ ゴシック"/>
      <family val="3"/>
      <charset val="128"/>
    </font>
    <font>
      <b/>
      <sz val="10"/>
      <name val="ＭＳ ゴシック"/>
      <family val="3"/>
      <charset val="128"/>
    </font>
    <font>
      <b/>
      <sz val="11"/>
      <name val="ＭＳ Ｐゴシック"/>
      <family val="3"/>
      <charset val="128"/>
    </font>
    <font>
      <sz val="10"/>
      <name val="ＭＳ Ｐゴシック"/>
      <family val="3"/>
      <charset val="128"/>
    </font>
    <font>
      <sz val="10"/>
      <name val="Century"/>
      <family val="1"/>
    </font>
    <font>
      <sz val="11"/>
      <color rgb="FFFF0000"/>
      <name val="Century"/>
      <family val="1"/>
    </font>
    <font>
      <sz val="16"/>
      <name val="ＭＳ 明朝"/>
      <family val="1"/>
      <charset val="128"/>
    </font>
    <font>
      <b/>
      <sz val="14"/>
      <color indexed="18"/>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bgColor indexed="64"/>
      </patternFill>
    </fill>
    <fill>
      <patternFill patternType="solid">
        <fgColor rgb="FFFFFF00"/>
        <bgColor indexed="64"/>
      </patternFill>
    </fill>
  </fills>
  <borders count="105">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8"/>
      </left>
      <right style="medium">
        <color indexed="64"/>
      </right>
      <top style="thin">
        <color indexed="8"/>
      </top>
      <bottom style="medium">
        <color indexed="64"/>
      </bottom>
      <diagonal/>
    </border>
    <border>
      <left/>
      <right/>
      <top style="thin">
        <color indexed="8"/>
      </top>
      <bottom style="medium">
        <color indexed="64"/>
      </bottom>
      <diagonal/>
    </border>
    <border>
      <left style="medium">
        <color indexed="64"/>
      </left>
      <right style="medium">
        <color indexed="64"/>
      </right>
      <top style="thin">
        <color indexed="8"/>
      </top>
      <bottom style="medium">
        <color indexed="64"/>
      </bottom>
      <diagonal/>
    </border>
    <border>
      <left style="hair">
        <color indexed="8"/>
      </left>
      <right/>
      <top style="thin">
        <color indexed="8"/>
      </top>
      <bottom style="medium">
        <color indexed="64"/>
      </bottom>
      <diagonal/>
    </border>
    <border>
      <left style="medium">
        <color indexed="64"/>
      </left>
      <right/>
      <top style="thin">
        <color indexed="8"/>
      </top>
      <bottom style="medium">
        <color indexed="64"/>
      </bottom>
      <diagonal/>
    </border>
    <border>
      <left style="medium">
        <color indexed="8"/>
      </left>
      <right style="medium">
        <color indexed="64"/>
      </right>
      <top style="thin">
        <color indexed="8"/>
      </top>
      <bottom style="thin">
        <color indexed="8"/>
      </bottom>
      <diagonal/>
    </border>
    <border>
      <left/>
      <right/>
      <top style="thin">
        <color indexed="8"/>
      </top>
      <bottom/>
      <diagonal/>
    </border>
    <border>
      <left style="medium">
        <color indexed="64"/>
      </left>
      <right style="medium">
        <color indexed="64"/>
      </right>
      <top style="thin">
        <color indexed="8"/>
      </top>
      <bottom/>
      <diagonal/>
    </border>
    <border>
      <left style="hair">
        <color indexed="8"/>
      </left>
      <right/>
      <top style="thin">
        <color indexed="8"/>
      </top>
      <bottom/>
      <diagonal/>
    </border>
    <border>
      <left style="medium">
        <color indexed="64"/>
      </left>
      <right/>
      <top style="thin">
        <color indexed="8"/>
      </top>
      <bottom/>
      <diagonal/>
    </border>
    <border>
      <left style="medium">
        <color indexed="8"/>
      </left>
      <right style="medium">
        <color indexed="64"/>
      </right>
      <top style="thin">
        <color indexed="8"/>
      </top>
      <bottom/>
      <diagonal/>
    </border>
    <border>
      <left style="hair">
        <color indexed="8"/>
      </left>
      <right/>
      <top/>
      <bottom/>
      <diagonal/>
    </border>
    <border>
      <left style="medium">
        <color indexed="64"/>
      </left>
      <right/>
      <top/>
      <bottom/>
      <diagonal/>
    </border>
    <border>
      <left style="hair">
        <color indexed="8"/>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8"/>
      </top>
      <bottom style="thin">
        <color indexed="64"/>
      </bottom>
      <diagonal/>
    </border>
    <border>
      <left style="hair">
        <color indexed="8"/>
      </left>
      <right/>
      <top style="medium">
        <color indexed="8"/>
      </top>
      <bottom style="thin">
        <color indexed="64"/>
      </bottom>
      <diagonal/>
    </border>
    <border>
      <left style="medium">
        <color indexed="64"/>
      </left>
      <right/>
      <top style="medium">
        <color indexed="8"/>
      </top>
      <bottom style="thin">
        <color indexed="64"/>
      </bottom>
      <diagonal/>
    </border>
    <border>
      <left style="medium">
        <color indexed="8"/>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8"/>
      </top>
      <bottom style="thin">
        <color indexed="64"/>
      </bottom>
      <diagonal/>
    </border>
    <border>
      <left style="hair">
        <color indexed="8"/>
      </left>
      <right/>
      <top/>
      <bottom style="thin">
        <color indexed="64"/>
      </bottom>
      <diagonal/>
    </border>
    <border>
      <left style="medium">
        <color indexed="64"/>
      </left>
      <right/>
      <top/>
      <bottom style="thin">
        <color indexed="64"/>
      </bottom>
      <diagonal/>
    </border>
    <border>
      <left style="medium">
        <color indexed="8"/>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hair">
        <color indexed="8"/>
      </left>
      <right/>
      <top style="medium">
        <color indexed="64"/>
      </top>
      <bottom/>
      <diagonal/>
    </border>
    <border>
      <left style="medium">
        <color indexed="64"/>
      </left>
      <right/>
      <top style="medium">
        <color indexed="64"/>
      </top>
      <bottom/>
      <diagonal/>
    </border>
    <border>
      <left style="medium">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double">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double">
        <color indexed="64"/>
      </right>
      <top style="thin">
        <color indexed="64"/>
      </top>
      <bottom style="double">
        <color indexed="64"/>
      </bottom>
      <diagonal/>
    </border>
    <border>
      <left style="thin">
        <color indexed="64"/>
      </left>
      <right style="medium">
        <color indexed="64"/>
      </right>
      <top style="thin">
        <color indexed="64"/>
      </top>
      <bottom/>
      <diagonal/>
    </border>
    <border diagonalDown="1">
      <left style="thin">
        <color indexed="64"/>
      </left>
      <right style="medium">
        <color indexed="64"/>
      </right>
      <top style="thin">
        <color indexed="64"/>
      </top>
      <bottom style="thin">
        <color indexed="64"/>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left style="medium">
        <color indexed="64"/>
      </left>
      <right style="medium">
        <color indexed="8"/>
      </right>
      <top style="medium">
        <color indexed="8"/>
      </top>
      <bottom style="thin">
        <color indexed="64"/>
      </bottom>
      <diagonal/>
    </border>
    <border>
      <left style="medium">
        <color indexed="64"/>
      </left>
      <right style="medium">
        <color indexed="8"/>
      </right>
      <top style="thin">
        <color indexed="64"/>
      </top>
      <bottom style="thin">
        <color indexed="64"/>
      </bottom>
      <diagonal/>
    </border>
    <border>
      <left style="medium">
        <color indexed="64"/>
      </left>
      <right style="medium">
        <color indexed="8"/>
      </right>
      <top style="thin">
        <color indexed="64"/>
      </top>
      <bottom style="thin">
        <color indexed="8"/>
      </bottom>
      <diagonal/>
    </border>
    <border>
      <left style="thin">
        <color indexed="64"/>
      </left>
      <right style="thin">
        <color indexed="64"/>
      </right>
      <top/>
      <bottom style="thin">
        <color indexed="64"/>
      </bottom>
      <diagonal/>
    </border>
    <border>
      <left style="hair">
        <color indexed="8"/>
      </left>
      <right style="hair">
        <color indexed="8"/>
      </right>
      <top style="medium">
        <color indexed="8"/>
      </top>
      <bottom style="thin">
        <color indexed="8"/>
      </bottom>
      <diagonal/>
    </border>
    <border>
      <left style="hair">
        <color indexed="8"/>
      </left>
      <right style="hair">
        <color indexed="8"/>
      </right>
      <top style="thin">
        <color indexed="8"/>
      </top>
      <bottom style="thin">
        <color indexed="8"/>
      </bottom>
      <diagonal/>
    </border>
    <border>
      <left style="medium">
        <color indexed="8"/>
      </left>
      <right style="medium">
        <color indexed="64"/>
      </right>
      <top style="medium">
        <color indexed="8"/>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s>
  <cellStyleXfs count="3">
    <xf numFmtId="0" fontId="0" fillId="0" borderId="0"/>
    <xf numFmtId="0" fontId="1" fillId="0" borderId="0">
      <alignment vertical="center"/>
    </xf>
    <xf numFmtId="0" fontId="37" fillId="0" borderId="0"/>
  </cellStyleXfs>
  <cellXfs count="348">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9" fillId="0" borderId="0" xfId="0" applyFont="1"/>
    <xf numFmtId="0" fontId="11" fillId="0" borderId="0" xfId="0" applyFont="1"/>
    <xf numFmtId="0" fontId="15" fillId="2" borderId="0" xfId="0" applyFont="1" applyFill="1"/>
    <xf numFmtId="0" fontId="15" fillId="2" borderId="0" xfId="0" applyFont="1" applyFill="1" applyAlignment="1">
      <alignment vertical="center"/>
    </xf>
    <xf numFmtId="0" fontId="3" fillId="2" borderId="0" xfId="0" applyFont="1" applyFill="1"/>
    <xf numFmtId="0" fontId="4" fillId="2" borderId="0" xfId="0" applyFont="1" applyFill="1" applyAlignment="1">
      <alignment horizontal="right" vertical="center"/>
    </xf>
    <xf numFmtId="0" fontId="8" fillId="2" borderId="0" xfId="0" applyFont="1" applyFill="1" applyAlignment="1">
      <alignment horizontal="center" vertical="center"/>
    </xf>
    <xf numFmtId="0" fontId="4" fillId="2" borderId="0" xfId="0" applyFont="1" applyFill="1" applyAlignment="1">
      <alignment horizontal="right"/>
    </xf>
    <xf numFmtId="0" fontId="16" fillId="2" borderId="0" xfId="0" applyFont="1" applyFill="1"/>
    <xf numFmtId="0" fontId="17" fillId="2" borderId="1" xfId="0" applyFont="1" applyFill="1" applyBorder="1" applyAlignment="1" applyProtection="1">
      <alignment horizontal="center"/>
      <protection hidden="1"/>
    </xf>
    <xf numFmtId="0" fontId="25" fillId="2" borderId="0" xfId="0" applyFont="1" applyFill="1" applyProtection="1">
      <protection hidden="1"/>
    </xf>
    <xf numFmtId="0" fontId="3" fillId="2" borderId="0" xfId="0" applyFont="1" applyFill="1" applyProtection="1">
      <protection hidden="1"/>
    </xf>
    <xf numFmtId="0" fontId="3" fillId="0" borderId="0" xfId="0" applyFont="1" applyProtection="1">
      <protection hidden="1"/>
    </xf>
    <xf numFmtId="0" fontId="14" fillId="0" borderId="2"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4" xfId="0" applyFont="1" applyBorder="1" applyAlignment="1" applyProtection="1">
      <alignment horizontal="center" vertical="center" wrapText="1"/>
      <protection hidden="1"/>
    </xf>
    <xf numFmtId="0" fontId="14" fillId="0" borderId="5" xfId="0" applyFont="1" applyBorder="1" applyAlignment="1" applyProtection="1">
      <alignment horizontal="center" vertical="center"/>
      <protection hidden="1"/>
    </xf>
    <xf numFmtId="0" fontId="3" fillId="0" borderId="6" xfId="0" applyFont="1" applyBorder="1" applyAlignment="1" applyProtection="1">
      <alignment vertical="center"/>
      <protection hidden="1"/>
    </xf>
    <xf numFmtId="0" fontId="12" fillId="0" borderId="7" xfId="0" applyFont="1" applyBorder="1" applyAlignment="1" applyProtection="1">
      <alignment horizontal="center" vertical="center"/>
      <protection hidden="1"/>
    </xf>
    <xf numFmtId="0" fontId="11" fillId="0" borderId="8" xfId="0" applyFont="1" applyBorder="1" applyAlignment="1" applyProtection="1">
      <alignment horizontal="center" vertical="center" shrinkToFit="1"/>
      <protection hidden="1"/>
    </xf>
    <xf numFmtId="0" fontId="21" fillId="0" borderId="6" xfId="0" applyFont="1" applyBorder="1" applyAlignment="1" applyProtection="1">
      <alignment vertical="center"/>
      <protection hidden="1"/>
    </xf>
    <xf numFmtId="0" fontId="23" fillId="0" borderId="7" xfId="0" applyFont="1" applyBorder="1" applyAlignment="1" applyProtection="1">
      <alignment horizontal="center" vertical="center"/>
      <protection hidden="1"/>
    </xf>
    <xf numFmtId="0" fontId="24" fillId="0" borderId="8" xfId="0" applyFont="1" applyBorder="1" applyAlignment="1" applyProtection="1">
      <alignment horizontal="center" vertical="center" shrinkToFit="1"/>
      <protection hidden="1"/>
    </xf>
    <xf numFmtId="0" fontId="27" fillId="2" borderId="0" xfId="0" applyFont="1" applyFill="1" applyProtection="1">
      <protection hidden="1"/>
    </xf>
    <xf numFmtId="0" fontId="14" fillId="0" borderId="5" xfId="0" applyFont="1" applyBorder="1" applyAlignment="1" applyProtection="1">
      <alignment horizontal="center" vertical="center" wrapText="1"/>
      <protection hidden="1"/>
    </xf>
    <xf numFmtId="0" fontId="12" fillId="0" borderId="9" xfId="0" applyFont="1" applyBorder="1" applyAlignment="1" applyProtection="1">
      <alignment horizontal="center" vertical="center"/>
      <protection hidden="1"/>
    </xf>
    <xf numFmtId="0" fontId="12" fillId="0" borderId="10" xfId="0" applyFont="1" applyBorder="1" applyAlignment="1" applyProtection="1">
      <alignment horizontal="center" vertical="center"/>
      <protection hidden="1"/>
    </xf>
    <xf numFmtId="0" fontId="12" fillId="0" borderId="11" xfId="0" applyFont="1" applyBorder="1" applyAlignment="1" applyProtection="1">
      <alignment horizontal="center" vertical="center"/>
      <protection hidden="1"/>
    </xf>
    <xf numFmtId="176" fontId="5" fillId="0" borderId="12" xfId="0" applyNumberFormat="1" applyFont="1" applyBorder="1" applyAlignment="1" applyProtection="1">
      <alignment horizontal="left" vertical="center"/>
      <protection hidden="1"/>
    </xf>
    <xf numFmtId="0" fontId="29" fillId="2" borderId="0" xfId="0" applyFont="1" applyFill="1" applyAlignment="1">
      <alignment vertical="center"/>
    </xf>
    <xf numFmtId="0" fontId="0" fillId="2" borderId="0" xfId="0" applyFill="1"/>
    <xf numFmtId="0" fontId="31" fillId="2" borderId="0" xfId="0" applyFont="1" applyFill="1"/>
    <xf numFmtId="0" fontId="31" fillId="0" borderId="0" xfId="0" applyFont="1"/>
    <xf numFmtId="0" fontId="32" fillId="0" borderId="2" xfId="0" applyFont="1" applyBorder="1" applyAlignment="1" applyProtection="1">
      <alignment horizontal="center" vertical="center"/>
      <protection hidden="1"/>
    </xf>
    <xf numFmtId="176" fontId="22" fillId="0" borderId="12" xfId="0" applyNumberFormat="1" applyFont="1" applyBorder="1" applyAlignment="1" applyProtection="1">
      <alignment horizontal="left" vertical="center"/>
      <protection hidden="1"/>
    </xf>
    <xf numFmtId="0" fontId="32" fillId="0" borderId="3" xfId="0" applyFont="1" applyBorder="1" applyAlignment="1" applyProtection="1">
      <alignment horizontal="center" vertical="center"/>
      <protection hidden="1"/>
    </xf>
    <xf numFmtId="0" fontId="32" fillId="0" borderId="5" xfId="0" applyFont="1" applyBorder="1" applyAlignment="1" applyProtection="1">
      <alignment horizontal="center" vertical="center" wrapText="1"/>
      <protection hidden="1"/>
    </xf>
    <xf numFmtId="0" fontId="23" fillId="0" borderId="9" xfId="0" applyFont="1" applyBorder="1" applyAlignment="1" applyProtection="1">
      <alignment horizontal="center" vertical="center"/>
      <protection hidden="1"/>
    </xf>
    <xf numFmtId="0" fontId="23" fillId="0" borderId="10" xfId="0" applyFont="1" applyBorder="1" applyAlignment="1" applyProtection="1">
      <alignment horizontal="center" vertical="center"/>
      <protection hidden="1"/>
    </xf>
    <xf numFmtId="0" fontId="23" fillId="0" borderId="11" xfId="0" applyFont="1" applyBorder="1" applyAlignment="1" applyProtection="1">
      <alignment horizontal="center" vertical="center"/>
      <protection hidden="1"/>
    </xf>
    <xf numFmtId="0" fontId="21" fillId="0" borderId="0" xfId="0" applyFont="1"/>
    <xf numFmtId="0" fontId="11" fillId="0" borderId="0" xfId="0" applyFont="1" applyAlignment="1">
      <alignment vertical="center"/>
    </xf>
    <xf numFmtId="0" fontId="21" fillId="2" borderId="0" xfId="0" applyFont="1" applyFill="1" applyProtection="1">
      <protection hidden="1"/>
    </xf>
    <xf numFmtId="0" fontId="21" fillId="0" borderId="0" xfId="0" applyFont="1" applyProtection="1">
      <protection hidden="1"/>
    </xf>
    <xf numFmtId="0" fontId="32" fillId="0" borderId="4" xfId="0" applyFont="1" applyBorder="1" applyAlignment="1" applyProtection="1">
      <alignment horizontal="center" vertical="center" wrapText="1"/>
      <protection hidden="1"/>
    </xf>
    <xf numFmtId="0" fontId="32" fillId="0" borderId="5" xfId="0" applyFont="1" applyBorder="1" applyAlignment="1" applyProtection="1">
      <alignment horizontal="center" vertical="center"/>
      <protection hidden="1"/>
    </xf>
    <xf numFmtId="0" fontId="33" fillId="2" borderId="0" xfId="0" applyFont="1" applyFill="1" applyProtection="1">
      <protection hidden="1"/>
    </xf>
    <xf numFmtId="0" fontId="0" fillId="0" borderId="0" xfId="0" applyAlignment="1">
      <alignment horizontal="center"/>
    </xf>
    <xf numFmtId="0" fontId="34" fillId="2" borderId="0" xfId="0" applyFont="1" applyFill="1" applyAlignment="1" applyProtection="1">
      <alignment horizontal="center"/>
      <protection hidden="1"/>
    </xf>
    <xf numFmtId="0" fontId="35" fillId="2" borderId="0" xfId="0" applyFont="1" applyFill="1" applyAlignment="1">
      <alignment vertical="center"/>
    </xf>
    <xf numFmtId="0" fontId="10" fillId="0" borderId="4" xfId="0" applyFont="1" applyBorder="1" applyAlignment="1" applyProtection="1">
      <alignment horizontal="center" vertical="center"/>
      <protection hidden="1"/>
    </xf>
    <xf numFmtId="0" fontId="4" fillId="2" borderId="0" xfId="0" applyFont="1" applyFill="1"/>
    <xf numFmtId="0" fontId="36" fillId="2" borderId="0" xfId="0" applyFont="1" applyFill="1" applyAlignment="1">
      <alignment vertical="center" wrapText="1" shrinkToFit="1"/>
    </xf>
    <xf numFmtId="0" fontId="6" fillId="0" borderId="4" xfId="0" applyFont="1" applyBorder="1" applyAlignment="1">
      <alignment horizontal="center" vertical="center" shrinkToFit="1"/>
    </xf>
    <xf numFmtId="0" fontId="37" fillId="0" borderId="0" xfId="2"/>
    <xf numFmtId="0" fontId="37" fillId="0" borderId="0" xfId="2" applyAlignment="1">
      <alignment horizontal="center"/>
    </xf>
    <xf numFmtId="0" fontId="37" fillId="0" borderId="13" xfId="2" applyBorder="1"/>
    <xf numFmtId="0" fontId="37" fillId="0" borderId="14" xfId="2" applyBorder="1"/>
    <xf numFmtId="0" fontId="37" fillId="0" borderId="15" xfId="2" applyBorder="1"/>
    <xf numFmtId="0" fontId="37" fillId="0" borderId="16" xfId="2" applyBorder="1"/>
    <xf numFmtId="0" fontId="37" fillId="0" borderId="17" xfId="2" applyBorder="1"/>
    <xf numFmtId="0" fontId="37" fillId="0" borderId="18" xfId="2" applyBorder="1"/>
    <xf numFmtId="0" fontId="37" fillId="0" borderId="19" xfId="2" applyBorder="1"/>
    <xf numFmtId="0" fontId="37" fillId="0" borderId="20" xfId="2" applyBorder="1" applyAlignment="1">
      <alignment horizontal="center"/>
    </xf>
    <xf numFmtId="0" fontId="37" fillId="0" borderId="21" xfId="2" applyBorder="1"/>
    <xf numFmtId="0" fontId="37" fillId="0" borderId="22" xfId="2" applyBorder="1"/>
    <xf numFmtId="0" fontId="37" fillId="0" borderId="23" xfId="2" applyBorder="1"/>
    <xf numFmtId="0" fontId="37" fillId="0" borderId="24" xfId="2" applyBorder="1"/>
    <xf numFmtId="0" fontId="37" fillId="0" borderId="25" xfId="2" applyBorder="1" applyAlignment="1">
      <alignment horizontal="center"/>
    </xf>
    <xf numFmtId="0" fontId="37" fillId="0" borderId="26" xfId="2" applyBorder="1"/>
    <xf numFmtId="1" fontId="37" fillId="0" borderId="22" xfId="2" applyNumberFormat="1" applyBorder="1"/>
    <xf numFmtId="0" fontId="37" fillId="0" borderId="27" xfId="2" applyBorder="1"/>
    <xf numFmtId="0" fontId="37" fillId="0" borderId="28" xfId="2" applyBorder="1" applyAlignment="1">
      <alignment horizontal="center"/>
    </xf>
    <xf numFmtId="0" fontId="37" fillId="0" borderId="29" xfId="2" applyBorder="1"/>
    <xf numFmtId="0" fontId="37" fillId="0" borderId="30" xfId="2" applyBorder="1" applyAlignment="1">
      <alignment horizontal="center"/>
    </xf>
    <xf numFmtId="0" fontId="37" fillId="0" borderId="31" xfId="2" applyBorder="1"/>
    <xf numFmtId="0" fontId="37" fillId="0" borderId="32" xfId="2" applyBorder="1"/>
    <xf numFmtId="0" fontId="37" fillId="0" borderId="33" xfId="2" applyBorder="1" applyAlignment="1">
      <alignment horizontal="center"/>
    </xf>
    <xf numFmtId="0" fontId="37" fillId="0" borderId="34" xfId="2" applyBorder="1"/>
    <xf numFmtId="0" fontId="37" fillId="0" borderId="35" xfId="2" applyBorder="1"/>
    <xf numFmtId="0" fontId="37" fillId="0" borderId="19" xfId="2" applyBorder="1" applyAlignment="1">
      <alignment horizontal="right"/>
    </xf>
    <xf numFmtId="0" fontId="37" fillId="0" borderId="20" xfId="2" applyBorder="1"/>
    <xf numFmtId="0" fontId="37" fillId="0" borderId="36" xfId="2" applyBorder="1"/>
    <xf numFmtId="0" fontId="37" fillId="0" borderId="37" xfId="2" applyBorder="1"/>
    <xf numFmtId="0" fontId="37" fillId="0" borderId="38" xfId="2" applyBorder="1" applyAlignment="1">
      <alignment horizontal="center"/>
    </xf>
    <xf numFmtId="0" fontId="37" fillId="0" borderId="39" xfId="2" applyBorder="1"/>
    <xf numFmtId="0" fontId="37" fillId="0" borderId="40" xfId="2" applyBorder="1"/>
    <xf numFmtId="0" fontId="37" fillId="0" borderId="41" xfId="2" applyBorder="1"/>
    <xf numFmtId="0" fontId="37" fillId="0" borderId="42" xfId="2" applyBorder="1"/>
    <xf numFmtId="0" fontId="37" fillId="0" borderId="43" xfId="2" applyBorder="1" applyAlignment="1">
      <alignment horizontal="center"/>
    </xf>
    <xf numFmtId="0" fontId="15" fillId="2" borderId="0" xfId="0" applyFont="1" applyFill="1" applyAlignment="1">
      <alignment horizontal="left"/>
    </xf>
    <xf numFmtId="0" fontId="38" fillId="0" borderId="0" xfId="2" applyFont="1" applyAlignment="1">
      <alignment horizontal="left"/>
    </xf>
    <xf numFmtId="0" fontId="0" fillId="0" borderId="4" xfId="0" applyBorder="1" applyAlignment="1">
      <alignment horizontal="center"/>
    </xf>
    <xf numFmtId="0" fontId="0" fillId="0" borderId="0" xfId="0" applyAlignment="1">
      <alignment horizontal="right"/>
    </xf>
    <xf numFmtId="0" fontId="0" fillId="0" borderId="0" xfId="0" applyAlignment="1">
      <alignment horizontal="left"/>
    </xf>
    <xf numFmtId="0" fontId="1" fillId="0" borderId="44" xfId="1" applyBorder="1" applyAlignment="1">
      <alignment horizontal="center" vertical="center"/>
    </xf>
    <xf numFmtId="0" fontId="1" fillId="0" borderId="45" xfId="1" applyBorder="1" applyAlignment="1">
      <alignment horizontal="center" vertical="center"/>
    </xf>
    <xf numFmtId="0" fontId="1" fillId="0" borderId="46" xfId="1" applyBorder="1" applyAlignment="1">
      <alignment horizontal="center" vertical="center"/>
    </xf>
    <xf numFmtId="0" fontId="1" fillId="0" borderId="47" xfId="1" applyBorder="1" applyAlignment="1">
      <alignment horizontal="center" vertical="center"/>
    </xf>
    <xf numFmtId="0" fontId="1" fillId="0" borderId="48" xfId="1" applyBorder="1" applyAlignment="1">
      <alignment horizontal="center" vertical="center"/>
    </xf>
    <xf numFmtId="0" fontId="1" fillId="0" borderId="49" xfId="1" applyBorder="1" applyAlignment="1">
      <alignment horizontal="center" vertical="center"/>
    </xf>
    <xf numFmtId="0" fontId="1" fillId="0" borderId="50" xfId="1" applyBorder="1" applyAlignment="1">
      <alignment horizontal="center" vertical="center"/>
    </xf>
    <xf numFmtId="0" fontId="1" fillId="0" borderId="5" xfId="1" applyBorder="1" applyAlignment="1">
      <alignment horizontal="center" vertical="center"/>
    </xf>
    <xf numFmtId="0" fontId="0" fillId="0" borderId="51" xfId="1" applyFont="1" applyBorder="1" applyAlignment="1">
      <alignment horizontal="center" vertical="center"/>
    </xf>
    <xf numFmtId="0" fontId="1" fillId="0" borderId="52" xfId="1" applyBorder="1" applyAlignment="1">
      <alignment horizontal="center" vertical="center"/>
    </xf>
    <xf numFmtId="0" fontId="1" fillId="0" borderId="53" xfId="1" applyBorder="1" applyAlignment="1">
      <alignment horizontal="center" vertical="center"/>
    </xf>
    <xf numFmtId="0" fontId="0" fillId="0" borderId="44" xfId="1" applyFont="1" applyBorder="1" applyAlignment="1">
      <alignment horizontal="center" vertical="center"/>
    </xf>
    <xf numFmtId="0" fontId="0" fillId="0" borderId="54" xfId="0" applyBorder="1" applyAlignment="1">
      <alignment horizontal="center"/>
    </xf>
    <xf numFmtId="0" fontId="0" fillId="0" borderId="55" xfId="1" applyFont="1" applyBorder="1" applyAlignment="1">
      <alignment horizontal="center" vertical="center"/>
    </xf>
    <xf numFmtId="0" fontId="0" fillId="0" borderId="4" xfId="0" applyBorder="1"/>
    <xf numFmtId="0" fontId="0" fillId="0" borderId="56" xfId="1" applyFont="1" applyBorder="1" applyAlignment="1">
      <alignment horizontal="center" vertical="center" shrinkToFit="1"/>
    </xf>
    <xf numFmtId="0" fontId="1" fillId="0" borderId="57" xfId="1" applyBorder="1" applyAlignment="1">
      <alignment horizontal="center" vertical="center"/>
    </xf>
    <xf numFmtId="0" fontId="1" fillId="0" borderId="58" xfId="1" applyBorder="1" applyAlignment="1">
      <alignment horizontal="center" vertical="center"/>
    </xf>
    <xf numFmtId="1" fontId="37" fillId="0" borderId="59" xfId="2" applyNumberFormat="1" applyBorder="1"/>
    <xf numFmtId="1" fontId="37" fillId="0" borderId="60" xfId="2" applyNumberFormat="1" applyBorder="1"/>
    <xf numFmtId="1" fontId="37" fillId="0" borderId="61" xfId="2" applyNumberFormat="1" applyBorder="1"/>
    <xf numFmtId="0" fontId="12" fillId="0" borderId="4" xfId="0" applyFont="1" applyBorder="1"/>
    <xf numFmtId="0" fontId="11" fillId="0" borderId="62" xfId="0" applyFont="1" applyBorder="1" applyProtection="1">
      <protection hidden="1"/>
    </xf>
    <xf numFmtId="0" fontId="12" fillId="0" borderId="4" xfId="0" applyFont="1" applyBorder="1" applyAlignment="1">
      <alignment horizontal="center"/>
    </xf>
    <xf numFmtId="0" fontId="37" fillId="3" borderId="32" xfId="2" applyFill="1" applyBorder="1"/>
    <xf numFmtId="0" fontId="37" fillId="3" borderId="29" xfId="2" applyFill="1" applyBorder="1"/>
    <xf numFmtId="0" fontId="37" fillId="3" borderId="37" xfId="2" applyFill="1" applyBorder="1"/>
    <xf numFmtId="0" fontId="37" fillId="3" borderId="27" xfId="2" applyFill="1" applyBorder="1"/>
    <xf numFmtId="0" fontId="37" fillId="3" borderId="24" xfId="2" applyFill="1" applyBorder="1"/>
    <xf numFmtId="0" fontId="37" fillId="3" borderId="19" xfId="2" applyFill="1" applyBorder="1"/>
    <xf numFmtId="0" fontId="37" fillId="0" borderId="63" xfId="2" applyBorder="1" applyAlignment="1">
      <alignment horizontal="right"/>
    </xf>
    <xf numFmtId="0" fontId="37" fillId="0" borderId="64" xfId="2" applyBorder="1" applyAlignment="1">
      <alignment horizontal="right"/>
    </xf>
    <xf numFmtId="0" fontId="37" fillId="0" borderId="65" xfId="2" applyBorder="1"/>
    <xf numFmtId="0" fontId="11" fillId="0" borderId="62" xfId="0" applyFont="1" applyBorder="1" applyAlignment="1" applyProtection="1">
      <alignment horizontal="center"/>
      <protection hidden="1"/>
    </xf>
    <xf numFmtId="0" fontId="11" fillId="0" borderId="66" xfId="0" applyFont="1" applyBorder="1" applyProtection="1">
      <protection hidden="1"/>
    </xf>
    <xf numFmtId="0" fontId="0" fillId="0" borderId="50" xfId="0" applyBorder="1" applyAlignment="1">
      <alignment horizontal="center"/>
    </xf>
    <xf numFmtId="0" fontId="0" fillId="0" borderId="4" xfId="1" applyFont="1" applyBorder="1" applyAlignment="1">
      <alignment horizontal="center" vertical="center"/>
    </xf>
    <xf numFmtId="0" fontId="12" fillId="0" borderId="67" xfId="0" applyFont="1" applyBorder="1"/>
    <xf numFmtId="0" fontId="0" fillId="0" borderId="50" xfId="1" applyFont="1" applyBorder="1" applyAlignment="1">
      <alignment horizontal="center" vertical="center"/>
    </xf>
    <xf numFmtId="0" fontId="1" fillId="0" borderId="68" xfId="1" applyBorder="1" applyAlignment="1">
      <alignment horizontal="center" vertical="center"/>
    </xf>
    <xf numFmtId="2" fontId="0" fillId="0" borderId="50" xfId="0" applyNumberFormat="1" applyBorder="1" applyAlignment="1">
      <alignment horizontal="center"/>
    </xf>
    <xf numFmtId="0" fontId="39" fillId="0" borderId="4" xfId="1" applyFont="1" applyBorder="1" applyAlignment="1">
      <alignment horizontal="center" vertical="center"/>
    </xf>
    <xf numFmtId="0" fontId="39" fillId="0" borderId="50" xfId="0" applyFont="1" applyBorder="1" applyAlignment="1">
      <alignment horizontal="center" wrapText="1"/>
    </xf>
    <xf numFmtId="0" fontId="0" fillId="0" borderId="5" xfId="1" applyFont="1" applyBorder="1" applyAlignment="1">
      <alignment horizontal="center" vertical="center"/>
    </xf>
    <xf numFmtId="0" fontId="11" fillId="0" borderId="66" xfId="0" applyFont="1" applyBorder="1" applyAlignment="1" applyProtection="1">
      <alignment horizontal="center"/>
      <protection hidden="1"/>
    </xf>
    <xf numFmtId="0" fontId="0" fillId="0" borderId="69" xfId="0" applyBorder="1"/>
    <xf numFmtId="0" fontId="0" fillId="0" borderId="70" xfId="0" applyBorder="1"/>
    <xf numFmtId="0" fontId="0" fillId="0" borderId="71" xfId="0" applyBorder="1"/>
    <xf numFmtId="0" fontId="10" fillId="0" borderId="4" xfId="0" applyFont="1" applyBorder="1" applyAlignment="1">
      <alignment horizontal="center"/>
    </xf>
    <xf numFmtId="0" fontId="37" fillId="0" borderId="0" xfId="2" applyAlignment="1">
      <alignment horizontal="center" vertical="center"/>
    </xf>
    <xf numFmtId="0" fontId="9" fillId="0" borderId="0" xfId="0" applyFont="1" applyAlignment="1">
      <alignment horizontal="center" vertical="center"/>
    </xf>
    <xf numFmtId="0" fontId="11" fillId="0" borderId="4" xfId="0" applyFont="1" applyBorder="1" applyAlignment="1">
      <alignment horizontal="center" vertical="center" shrinkToFit="1"/>
    </xf>
    <xf numFmtId="0" fontId="11" fillId="4" borderId="4" xfId="0" applyFont="1" applyFill="1" applyBorder="1" applyAlignment="1" applyProtection="1">
      <alignment horizontal="center" vertical="center" shrinkToFit="1"/>
      <protection hidden="1"/>
    </xf>
    <xf numFmtId="0" fontId="40" fillId="5" borderId="4" xfId="0" applyFont="1" applyFill="1" applyBorder="1" applyAlignment="1">
      <alignment horizontal="center" vertical="center"/>
    </xf>
    <xf numFmtId="0" fontId="15" fillId="5" borderId="72" xfId="0" applyFont="1" applyFill="1" applyBorder="1" applyAlignment="1">
      <alignment horizontal="center"/>
    </xf>
    <xf numFmtId="0" fontId="26" fillId="0" borderId="0" xfId="0" applyFont="1" applyAlignment="1">
      <alignment horizontal="left" vertical="center"/>
    </xf>
    <xf numFmtId="0" fontId="20" fillId="0" borderId="0" xfId="0" applyFont="1"/>
    <xf numFmtId="0" fontId="7" fillId="0" borderId="0" xfId="0" applyFont="1" applyAlignment="1">
      <alignment horizontal="center" vertical="center"/>
    </xf>
    <xf numFmtId="0" fontId="10" fillId="4" borderId="4" xfId="0" applyFont="1" applyFill="1" applyBorder="1" applyAlignment="1" applyProtection="1">
      <alignment horizontal="right" vertical="center"/>
      <protection hidden="1"/>
    </xf>
    <xf numFmtId="0" fontId="12" fillId="4" borderId="4" xfId="0" applyFont="1" applyFill="1" applyBorder="1" applyAlignment="1" applyProtection="1">
      <alignment horizontal="center" vertical="center" shrinkToFit="1"/>
      <protection hidden="1"/>
    </xf>
    <xf numFmtId="0" fontId="10" fillId="4" borderId="4" xfId="0" applyFont="1" applyFill="1" applyBorder="1" applyAlignment="1" applyProtection="1">
      <alignment horizontal="center" vertical="center" shrinkToFit="1"/>
      <protection hidden="1"/>
    </xf>
    <xf numFmtId="0" fontId="9" fillId="4" borderId="4" xfId="0" applyFont="1" applyFill="1" applyBorder="1" applyAlignment="1" applyProtection="1">
      <alignment horizontal="center" vertical="center" shrinkToFit="1"/>
      <protection hidden="1"/>
    </xf>
    <xf numFmtId="0" fontId="5" fillId="0" borderId="54" xfId="0" applyFont="1" applyBorder="1" applyAlignment="1">
      <alignment horizontal="center" vertical="center"/>
    </xf>
    <xf numFmtId="0" fontId="6" fillId="0" borderId="54" xfId="0" applyFont="1" applyBorder="1" applyAlignment="1">
      <alignment horizontal="center" vertical="center"/>
    </xf>
    <xf numFmtId="0" fontId="4" fillId="0" borderId="73" xfId="0" applyFont="1" applyBorder="1" applyAlignment="1">
      <alignment horizontal="center" vertical="center"/>
    </xf>
    <xf numFmtId="0" fontId="9" fillId="0" borderId="4"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hidden="1"/>
    </xf>
    <xf numFmtId="0" fontId="12" fillId="3" borderId="4" xfId="0" applyFont="1" applyFill="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hidden="1"/>
    </xf>
    <xf numFmtId="0" fontId="5" fillId="0" borderId="49"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62" xfId="0" applyFont="1" applyBorder="1" applyAlignment="1">
      <alignment horizontal="center" vertical="center" shrinkToFit="1"/>
    </xf>
    <xf numFmtId="0" fontId="12" fillId="6" borderId="74" xfId="0" applyFont="1" applyFill="1" applyBorder="1" applyAlignment="1" applyProtection="1">
      <alignment horizontal="center" vertical="center" shrinkToFit="1"/>
      <protection locked="0"/>
    </xf>
    <xf numFmtId="0" fontId="12" fillId="6" borderId="3" xfId="0" applyFont="1" applyFill="1" applyBorder="1" applyAlignment="1" applyProtection="1">
      <alignment horizontal="center" vertical="center" shrinkToFit="1"/>
      <protection locked="0"/>
    </xf>
    <xf numFmtId="0" fontId="12" fillId="6" borderId="75" xfId="0" applyFont="1" applyFill="1" applyBorder="1" applyAlignment="1" applyProtection="1">
      <alignment horizontal="center" vertical="center" shrinkToFit="1"/>
      <protection locked="0"/>
    </xf>
    <xf numFmtId="0" fontId="12" fillId="6" borderId="76" xfId="0" applyFont="1" applyFill="1" applyBorder="1" applyAlignment="1" applyProtection="1">
      <alignment horizontal="center" vertical="center" shrinkToFit="1"/>
      <protection locked="0"/>
    </xf>
    <xf numFmtId="0" fontId="12" fillId="6" borderId="6" xfId="0" applyFont="1" applyFill="1" applyBorder="1" applyAlignment="1" applyProtection="1">
      <alignment horizontal="center" vertical="center" shrinkToFit="1"/>
      <protection locked="0"/>
    </xf>
    <xf numFmtId="0" fontId="11" fillId="0" borderId="62" xfId="0" applyFont="1" applyBorder="1" applyAlignment="1">
      <alignment horizontal="center" vertical="center" shrinkToFit="1"/>
    </xf>
    <xf numFmtId="0" fontId="6" fillId="0" borderId="62" xfId="0" applyFont="1" applyBorder="1" applyAlignment="1">
      <alignment horizontal="center" vertical="center" shrinkToFit="1"/>
    </xf>
    <xf numFmtId="178" fontId="5" fillId="0" borderId="62" xfId="0" applyNumberFormat="1" applyFont="1" applyBorder="1" applyAlignment="1">
      <alignment horizontal="center" vertical="center" shrinkToFit="1"/>
    </xf>
    <xf numFmtId="177" fontId="5" fillId="0" borderId="62" xfId="0" applyNumberFormat="1" applyFont="1" applyBorder="1" applyAlignment="1">
      <alignment horizontal="center" vertical="center" shrinkToFit="1"/>
    </xf>
    <xf numFmtId="178" fontId="5" fillId="0" borderId="4" xfId="0" applyNumberFormat="1" applyFont="1" applyBorder="1" applyAlignment="1">
      <alignment horizontal="center" vertical="center" shrinkToFit="1"/>
    </xf>
    <xf numFmtId="177" fontId="5" fillId="0" borderId="4" xfId="0" applyNumberFormat="1" applyFont="1" applyBorder="1" applyAlignment="1">
      <alignment horizontal="center" vertical="center" shrinkToFit="1"/>
    </xf>
    <xf numFmtId="0" fontId="11" fillId="0" borderId="68" xfId="0" applyFont="1" applyBorder="1" applyAlignment="1">
      <alignment horizontal="center" vertical="center" shrinkToFit="1"/>
    </xf>
    <xf numFmtId="0" fontId="6" fillId="0" borderId="68" xfId="0" applyFont="1" applyBorder="1" applyAlignment="1">
      <alignment horizontal="center" vertical="center" shrinkToFit="1"/>
    </xf>
    <xf numFmtId="178" fontId="5" fillId="0" borderId="68" xfId="0" applyNumberFormat="1" applyFont="1" applyBorder="1" applyAlignment="1">
      <alignment horizontal="center" vertical="center" shrinkToFit="1"/>
    </xf>
    <xf numFmtId="177" fontId="5" fillId="0" borderId="68" xfId="0" applyNumberFormat="1" applyFont="1" applyBorder="1" applyAlignment="1">
      <alignment horizontal="center" vertical="center" shrinkToFit="1"/>
    </xf>
    <xf numFmtId="0" fontId="11" fillId="0" borderId="2" xfId="0" applyFont="1" applyBorder="1" applyAlignment="1">
      <alignment horizontal="center" vertical="center" shrinkToFit="1"/>
    </xf>
    <xf numFmtId="0" fontId="6" fillId="0" borderId="2" xfId="0" applyFont="1" applyBorder="1" applyAlignment="1">
      <alignment horizontal="center" vertical="center" shrinkToFit="1"/>
    </xf>
    <xf numFmtId="178" fontId="5" fillId="0" borderId="2" xfId="0" applyNumberFormat="1" applyFont="1" applyBorder="1" applyAlignment="1">
      <alignment horizontal="center" vertical="center" shrinkToFit="1"/>
    </xf>
    <xf numFmtId="177" fontId="5" fillId="0" borderId="2" xfId="0" applyNumberFormat="1" applyFont="1" applyBorder="1" applyAlignment="1">
      <alignment horizontal="center" vertical="center" shrinkToFit="1"/>
    </xf>
    <xf numFmtId="0" fontId="11" fillId="0" borderId="7" xfId="0" applyFont="1" applyBorder="1" applyAlignment="1">
      <alignment horizontal="center" vertical="center" shrinkToFit="1"/>
    </xf>
    <xf numFmtId="0" fontId="6" fillId="0" borderId="7" xfId="0" applyFont="1" applyBorder="1" applyAlignment="1">
      <alignment horizontal="center" vertical="center" shrinkToFit="1"/>
    </xf>
    <xf numFmtId="178" fontId="5" fillId="0" borderId="7" xfId="0" applyNumberFormat="1" applyFont="1" applyBorder="1" applyAlignment="1">
      <alignment horizontal="center" vertical="center" shrinkToFit="1"/>
    </xf>
    <xf numFmtId="177" fontId="5" fillId="0" borderId="7" xfId="0" applyNumberFormat="1" applyFont="1" applyBorder="1" applyAlignment="1">
      <alignment horizontal="center" vertical="center" shrinkToFit="1"/>
    </xf>
    <xf numFmtId="0" fontId="6" fillId="0" borderId="54" xfId="0" applyFont="1" applyBorder="1" applyAlignment="1">
      <alignment horizontal="center" vertical="center" shrinkToFit="1"/>
    </xf>
    <xf numFmtId="0" fontId="12" fillId="4" borderId="74" xfId="0" applyFont="1" applyFill="1" applyBorder="1" applyAlignment="1" applyProtection="1">
      <alignment horizontal="center" vertical="center" shrinkToFit="1"/>
      <protection locked="0"/>
    </xf>
    <xf numFmtId="0" fontId="12" fillId="4" borderId="3" xfId="0" applyFont="1" applyFill="1" applyBorder="1" applyAlignment="1" applyProtection="1">
      <alignment horizontal="center" vertical="center" shrinkToFit="1"/>
      <protection locked="0"/>
    </xf>
    <xf numFmtId="0" fontId="12" fillId="4" borderId="75" xfId="0" applyFont="1" applyFill="1" applyBorder="1" applyAlignment="1" applyProtection="1">
      <alignment horizontal="center" vertical="center" shrinkToFit="1"/>
      <protection locked="0"/>
    </xf>
    <xf numFmtId="0" fontId="12" fillId="4" borderId="76" xfId="0" applyFont="1" applyFill="1" applyBorder="1" applyAlignment="1" applyProtection="1">
      <alignment horizontal="center" vertical="center" shrinkToFit="1"/>
      <protection locked="0"/>
    </xf>
    <xf numFmtId="0" fontId="12" fillId="4" borderId="6" xfId="0" applyFont="1" applyFill="1" applyBorder="1" applyAlignment="1" applyProtection="1">
      <alignment horizontal="center" vertical="center" shrinkToFit="1"/>
      <protection locked="0"/>
    </xf>
    <xf numFmtId="0" fontId="5" fillId="0" borderId="5"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77" xfId="0" applyFont="1" applyBorder="1" applyAlignment="1">
      <alignment horizontal="center" vertical="center" shrinkToFit="1"/>
    </xf>
    <xf numFmtId="0" fontId="5" fillId="0" borderId="8" xfId="0" applyFont="1" applyBorder="1" applyAlignment="1">
      <alignment horizontal="center" vertical="center" shrinkToFit="1"/>
    </xf>
    <xf numFmtId="0" fontId="12" fillId="0" borderId="62" xfId="0" applyFont="1" applyBorder="1"/>
    <xf numFmtId="0" fontId="3" fillId="7" borderId="0" xfId="0" applyFont="1" applyFill="1" applyAlignment="1">
      <alignment horizontal="left" vertical="center"/>
    </xf>
    <xf numFmtId="0" fontId="41" fillId="0" borderId="4" xfId="0" applyFont="1" applyBorder="1" applyAlignment="1">
      <alignment horizontal="center" vertical="center" shrinkToFit="1"/>
    </xf>
    <xf numFmtId="0" fontId="18" fillId="2" borderId="28" xfId="0" applyFont="1" applyFill="1" applyBorder="1" applyAlignment="1">
      <alignment horizontal="right"/>
    </xf>
    <xf numFmtId="0" fontId="18" fillId="2" borderId="0" xfId="0" applyFont="1" applyFill="1" applyAlignment="1">
      <alignment horizontal="right"/>
    </xf>
    <xf numFmtId="0" fontId="17" fillId="2" borderId="69" xfId="0" applyFont="1" applyFill="1" applyBorder="1" applyAlignment="1" applyProtection="1">
      <alignment horizontal="center"/>
      <protection hidden="1"/>
    </xf>
    <xf numFmtId="0" fontId="17" fillId="2" borderId="71" xfId="0" applyFont="1" applyFill="1" applyBorder="1" applyAlignment="1" applyProtection="1">
      <alignment horizontal="center"/>
      <protection hidden="1"/>
    </xf>
    <xf numFmtId="0" fontId="41" fillId="0" borderId="7" xfId="0" applyFont="1" applyBorder="1" applyAlignment="1">
      <alignment horizontal="center" vertical="center" shrinkToFit="1"/>
    </xf>
    <xf numFmtId="0" fontId="41" fillId="0" borderId="2" xfId="0" applyFont="1" applyBorder="1" applyAlignment="1">
      <alignment horizontal="center" vertical="center" shrinkToFit="1"/>
    </xf>
    <xf numFmtId="0" fontId="41" fillId="0" borderId="62" xfId="0" applyFont="1" applyBorder="1" applyAlignment="1">
      <alignment horizontal="center" vertical="center" shrinkToFit="1"/>
    </xf>
    <xf numFmtId="0" fontId="41" fillId="0" borderId="68" xfId="0" applyFont="1" applyBorder="1" applyAlignment="1">
      <alignment horizontal="center" vertical="center" shrinkToFit="1"/>
    </xf>
    <xf numFmtId="0" fontId="7" fillId="2" borderId="0" xfId="0" applyFont="1" applyFill="1" applyAlignment="1">
      <alignment horizontal="center"/>
    </xf>
    <xf numFmtId="0" fontId="8" fillId="2" borderId="0" xfId="0" applyFont="1" applyFill="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4" fillId="0" borderId="2" xfId="0" applyFont="1" applyBorder="1" applyAlignment="1">
      <alignment horizontal="center" vertical="center" textRotation="255"/>
    </xf>
    <xf numFmtId="0" fontId="4" fillId="0" borderId="54" xfId="0" applyFont="1" applyBorder="1" applyAlignment="1">
      <alignment horizontal="center" vertical="center" textRotation="255"/>
    </xf>
    <xf numFmtId="0" fontId="13" fillId="0" borderId="84" xfId="0" applyFont="1" applyBorder="1" applyAlignment="1">
      <alignment horizontal="right" vertical="center" textRotation="255" readingOrder="1"/>
    </xf>
    <xf numFmtId="0" fontId="13" fillId="0" borderId="85" xfId="0" applyFont="1" applyBorder="1" applyAlignment="1">
      <alignment horizontal="right" vertical="center" textRotation="255" readingOrder="1"/>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wrapText="1"/>
    </xf>
    <xf numFmtId="0" fontId="4" fillId="0" borderId="89" xfId="0" applyFont="1" applyBorder="1" applyAlignment="1">
      <alignment horizontal="center" vertical="center" wrapText="1"/>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49" fontId="14" fillId="0" borderId="78" xfId="0" applyNumberFormat="1" applyFont="1" applyBorder="1" applyAlignment="1">
      <alignment horizontal="left" vertical="center" textRotation="255" readingOrder="1"/>
    </xf>
    <xf numFmtId="49" fontId="14" fillId="0" borderId="79" xfId="0" applyNumberFormat="1" applyFont="1" applyBorder="1" applyAlignment="1">
      <alignment horizontal="left" vertical="center" textRotation="255" readingOrder="1"/>
    </xf>
    <xf numFmtId="0" fontId="3" fillId="0" borderId="40" xfId="0" applyFont="1" applyBorder="1" applyAlignment="1" applyProtection="1">
      <alignment horizontal="center"/>
      <protection hidden="1"/>
    </xf>
    <xf numFmtId="0" fontId="3" fillId="0" borderId="70" xfId="0" applyFont="1" applyBorder="1" applyAlignment="1" applyProtection="1">
      <alignment horizontal="center"/>
      <protection hidden="1"/>
    </xf>
    <xf numFmtId="0" fontId="3" fillId="0" borderId="0" xfId="0" applyFont="1" applyAlignment="1" applyProtection="1">
      <alignment horizontal="center"/>
      <protection hidden="1"/>
    </xf>
    <xf numFmtId="0" fontId="5" fillId="0" borderId="62" xfId="0" applyFont="1" applyBorder="1" applyAlignment="1" applyProtection="1">
      <alignment horizontal="center" vertical="center"/>
      <protection hidden="1"/>
    </xf>
    <xf numFmtId="0" fontId="11" fillId="0" borderId="7" xfId="0" applyFont="1" applyBorder="1" applyAlignment="1" applyProtection="1">
      <alignment horizontal="center" vertical="center"/>
      <protection hidden="1"/>
    </xf>
    <xf numFmtId="0" fontId="14" fillId="0" borderId="94" xfId="0" applyFont="1" applyBorder="1" applyAlignment="1" applyProtection="1">
      <alignment horizontal="center" vertical="center"/>
      <protection hidden="1"/>
    </xf>
    <xf numFmtId="0" fontId="14" fillId="0" borderId="95" xfId="0" applyFont="1" applyBorder="1" applyAlignment="1" applyProtection="1">
      <alignment horizontal="center" vertical="center"/>
      <protection hidden="1"/>
    </xf>
    <xf numFmtId="0" fontId="5" fillId="0" borderId="90" xfId="0" applyFont="1" applyBorder="1" applyAlignment="1" applyProtection="1">
      <alignment horizontal="center" vertical="center"/>
      <protection hidden="1"/>
    </xf>
    <xf numFmtId="0" fontId="5" fillId="0" borderId="92" xfId="0" applyFont="1" applyBorder="1" applyAlignment="1" applyProtection="1">
      <alignment horizontal="center" vertical="center"/>
      <protection hidden="1"/>
    </xf>
    <xf numFmtId="0" fontId="11" fillId="0" borderId="90" xfId="0" applyFont="1" applyBorder="1" applyAlignment="1" applyProtection="1">
      <alignment horizontal="center" vertical="center"/>
      <protection hidden="1"/>
    </xf>
    <xf numFmtId="0" fontId="11" fillId="0" borderId="91" xfId="0" applyFont="1" applyBorder="1" applyAlignment="1" applyProtection="1">
      <alignment horizontal="center" vertical="center"/>
      <protection hidden="1"/>
    </xf>
    <xf numFmtId="0" fontId="11" fillId="0" borderId="92" xfId="0" applyFont="1" applyBorder="1" applyAlignment="1" applyProtection="1">
      <alignment horizontal="center" vertical="center"/>
      <protection hidden="1"/>
    </xf>
    <xf numFmtId="0" fontId="14" fillId="0" borderId="4" xfId="0" applyFont="1" applyBorder="1" applyAlignment="1" applyProtection="1">
      <alignment horizontal="center" vertical="center"/>
      <protection hidden="1"/>
    </xf>
    <xf numFmtId="0" fontId="14" fillId="0" borderId="67" xfId="0" applyFont="1" applyBorder="1" applyAlignment="1" applyProtection="1">
      <alignment horizontal="center" vertical="center"/>
      <protection hidden="1"/>
    </xf>
    <xf numFmtId="0" fontId="14" fillId="0" borderId="50" xfId="0" applyFont="1" applyBorder="1" applyAlignment="1" applyProtection="1">
      <alignment horizontal="center" vertical="center"/>
      <protection hidden="1"/>
    </xf>
    <xf numFmtId="0" fontId="5" fillId="0" borderId="2" xfId="0" applyFont="1" applyBorder="1" applyAlignment="1" applyProtection="1">
      <alignment horizontal="center" vertical="center"/>
      <protection hidden="1"/>
    </xf>
    <xf numFmtId="0" fontId="5" fillId="0" borderId="86" xfId="0" applyFont="1" applyBorder="1" applyAlignment="1" applyProtection="1">
      <alignment horizontal="center" vertical="center"/>
      <protection hidden="1"/>
    </xf>
    <xf numFmtId="0" fontId="5" fillId="0" borderId="87" xfId="0" applyFont="1" applyBorder="1" applyAlignment="1" applyProtection="1">
      <alignment horizontal="center" vertical="center"/>
      <protection hidden="1"/>
    </xf>
    <xf numFmtId="0" fontId="5" fillId="0" borderId="93" xfId="0" applyFont="1" applyBorder="1" applyAlignment="1" applyProtection="1">
      <alignment horizontal="center" vertical="center"/>
      <protection hidden="1"/>
    </xf>
    <xf numFmtId="0" fontId="14" fillId="0" borderId="96" xfId="0" applyFont="1" applyBorder="1" applyAlignment="1" applyProtection="1">
      <alignment horizontal="center" vertical="center"/>
      <protection hidden="1"/>
    </xf>
    <xf numFmtId="0" fontId="5" fillId="0" borderId="95" xfId="0" applyFont="1" applyBorder="1" applyAlignment="1" applyProtection="1">
      <alignment horizontal="center" vertical="center"/>
      <protection hidden="1"/>
    </xf>
    <xf numFmtId="0" fontId="14" fillId="0" borderId="76"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49" fontId="5" fillId="0" borderId="86" xfId="0" applyNumberFormat="1" applyFont="1" applyBorder="1" applyAlignment="1" applyProtection="1">
      <alignment horizontal="center" vertical="center"/>
      <protection hidden="1"/>
    </xf>
    <xf numFmtId="0" fontId="12" fillId="0" borderId="99" xfId="0" applyFont="1" applyBorder="1" applyAlignment="1" applyProtection="1">
      <alignment horizontal="center" vertical="center"/>
      <protection hidden="1"/>
    </xf>
    <xf numFmtId="0" fontId="11" fillId="0" borderId="99" xfId="0" applyFont="1" applyBorder="1" applyAlignment="1" applyProtection="1">
      <alignment horizontal="center" vertical="center"/>
      <protection hidden="1"/>
    </xf>
    <xf numFmtId="0" fontId="12" fillId="0" borderId="102" xfId="0" applyFont="1" applyBorder="1" applyAlignment="1" applyProtection="1">
      <alignment horizontal="center" vertical="center"/>
      <protection hidden="1"/>
    </xf>
    <xf numFmtId="0" fontId="11" fillId="0" borderId="102" xfId="0" applyFont="1" applyBorder="1" applyAlignment="1" applyProtection="1">
      <alignment horizontal="center" vertical="center"/>
      <protection hidden="1"/>
    </xf>
    <xf numFmtId="0" fontId="3" fillId="0" borderId="75" xfId="0" applyFont="1" applyBorder="1" applyAlignment="1" applyProtection="1">
      <alignment horizontal="center" vertical="center"/>
      <protection hidden="1"/>
    </xf>
    <xf numFmtId="0" fontId="3" fillId="0" borderId="100" xfId="0" applyFont="1" applyBorder="1" applyAlignment="1" applyProtection="1">
      <alignment horizontal="center" vertical="center"/>
      <protection hidden="1"/>
    </xf>
    <xf numFmtId="0" fontId="3" fillId="0" borderId="15" xfId="0" applyFont="1" applyBorder="1" applyAlignment="1" applyProtection="1">
      <alignment horizontal="center" vertical="center"/>
      <protection hidden="1"/>
    </xf>
    <xf numFmtId="0" fontId="12" fillId="0" borderId="101" xfId="0" applyFont="1" applyBorder="1" applyAlignment="1" applyProtection="1">
      <alignment horizontal="center" vertical="center"/>
      <protection hidden="1"/>
    </xf>
    <xf numFmtId="0" fontId="11" fillId="0" borderId="101" xfId="0" applyFont="1" applyBorder="1" applyAlignment="1" applyProtection="1">
      <alignment horizontal="center" vertical="center"/>
      <protection hidden="1"/>
    </xf>
    <xf numFmtId="49" fontId="6" fillId="0" borderId="2" xfId="0" applyNumberFormat="1" applyFont="1" applyBorder="1" applyAlignment="1" applyProtection="1">
      <alignment horizontal="center" vertical="center"/>
      <protection hidden="1"/>
    </xf>
    <xf numFmtId="49" fontId="5" fillId="0" borderId="77" xfId="0" applyNumberFormat="1" applyFont="1" applyBorder="1" applyAlignment="1" applyProtection="1">
      <alignment horizontal="center" vertical="center"/>
      <protection hidden="1"/>
    </xf>
    <xf numFmtId="0" fontId="0" fillId="0" borderId="35" xfId="0" applyBorder="1" applyAlignment="1">
      <alignment horizontal="center"/>
    </xf>
    <xf numFmtId="0" fontId="14" fillId="0" borderId="30" xfId="0" applyFont="1" applyBorder="1" applyAlignment="1" applyProtection="1">
      <alignment horizontal="center" vertical="center"/>
      <protection hidden="1"/>
    </xf>
    <xf numFmtId="0" fontId="5" fillId="0" borderId="67" xfId="0" applyFont="1" applyBorder="1" applyAlignment="1" applyProtection="1">
      <alignment horizontal="center" vertical="center"/>
      <protection hidden="1"/>
    </xf>
    <xf numFmtId="0" fontId="5" fillId="0" borderId="96" xfId="0" applyFont="1" applyBorder="1" applyAlignment="1" applyProtection="1">
      <alignment horizontal="center" vertical="center"/>
      <protection hidden="1"/>
    </xf>
    <xf numFmtId="0" fontId="12" fillId="0" borderId="103" xfId="0" applyFont="1" applyBorder="1" applyAlignment="1" applyProtection="1">
      <alignment horizontal="center" vertical="center"/>
      <protection hidden="1"/>
    </xf>
    <xf numFmtId="0" fontId="12" fillId="0" borderId="104" xfId="0" applyFont="1" applyBorder="1" applyAlignment="1" applyProtection="1">
      <alignment horizontal="center" vertical="center"/>
      <protection hidden="1"/>
    </xf>
    <xf numFmtId="0" fontId="12" fillId="0" borderId="97" xfId="0" applyFont="1" applyBorder="1" applyAlignment="1" applyProtection="1">
      <alignment horizontal="center" vertical="center"/>
      <protection hidden="1"/>
    </xf>
    <xf numFmtId="0" fontId="12" fillId="0" borderId="98"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3" fillId="0" borderId="2" xfId="0" applyFont="1" applyBorder="1" applyAlignment="1">
      <alignment horizontal="center" vertical="center"/>
    </xf>
    <xf numFmtId="0" fontId="3" fillId="0" borderId="54" xfId="0" applyFont="1" applyBorder="1" applyAlignment="1">
      <alignment horizontal="center" vertical="center"/>
    </xf>
    <xf numFmtId="0" fontId="31" fillId="0" borderId="35" xfId="0" applyFont="1" applyBorder="1" applyAlignment="1">
      <alignment horizontal="center"/>
    </xf>
    <xf numFmtId="0" fontId="23" fillId="0" borderId="101" xfId="0" applyFont="1" applyBorder="1" applyAlignment="1" applyProtection="1">
      <alignment horizontal="center" vertical="center"/>
      <protection hidden="1"/>
    </xf>
    <xf numFmtId="0" fontId="32" fillId="0" borderId="76" xfId="0" applyFont="1" applyBorder="1" applyAlignment="1" applyProtection="1">
      <alignment horizontal="center" vertical="center"/>
      <protection hidden="1"/>
    </xf>
    <xf numFmtId="0" fontId="32" fillId="0" borderId="2" xfId="0" applyFont="1" applyBorder="1" applyAlignment="1" applyProtection="1">
      <alignment horizontal="center" vertical="center"/>
      <protection hidden="1"/>
    </xf>
    <xf numFmtId="0" fontId="22" fillId="0" borderId="2" xfId="0" applyFont="1" applyBorder="1" applyAlignment="1" applyProtection="1">
      <alignment horizontal="center" vertical="center"/>
      <protection hidden="1"/>
    </xf>
    <xf numFmtId="0" fontId="23" fillId="0" borderId="99" xfId="0" applyFont="1" applyBorder="1" applyAlignment="1" applyProtection="1">
      <alignment horizontal="center" vertical="center"/>
      <protection hidden="1"/>
    </xf>
    <xf numFmtId="0" fontId="23" fillId="0" borderId="102" xfId="0" applyFont="1" applyBorder="1" applyAlignment="1" applyProtection="1">
      <alignment horizontal="center" vertical="center"/>
      <protection hidden="1"/>
    </xf>
    <xf numFmtId="0" fontId="21" fillId="0" borderId="75" xfId="0" applyFont="1" applyBorder="1" applyAlignment="1" applyProtection="1">
      <alignment horizontal="center" vertical="center"/>
      <protection hidden="1"/>
    </xf>
    <xf numFmtId="0" fontId="21" fillId="0" borderId="100" xfId="0" applyFont="1" applyBorder="1" applyAlignment="1" applyProtection="1">
      <alignment horizontal="center" vertical="center"/>
      <protection hidden="1"/>
    </xf>
    <xf numFmtId="0" fontId="21" fillId="0" borderId="15" xfId="0" applyFont="1" applyBorder="1" applyAlignment="1" applyProtection="1">
      <alignment horizontal="center" vertical="center"/>
      <protection hidden="1"/>
    </xf>
    <xf numFmtId="0" fontId="24" fillId="0" borderId="102" xfId="0" applyFont="1" applyBorder="1" applyAlignment="1" applyProtection="1">
      <alignment horizontal="center" vertical="center"/>
      <protection hidden="1"/>
    </xf>
    <xf numFmtId="0" fontId="32" fillId="0" borderId="30" xfId="0" applyFont="1" applyBorder="1" applyAlignment="1" applyProtection="1">
      <alignment horizontal="center" vertical="center"/>
      <protection hidden="1"/>
    </xf>
    <xf numFmtId="0" fontId="32" fillId="0" borderId="50" xfId="0" applyFont="1" applyBorder="1" applyAlignment="1" applyProtection="1">
      <alignment horizontal="center" vertical="center"/>
      <protection hidden="1"/>
    </xf>
    <xf numFmtId="0" fontId="23" fillId="0" borderId="97" xfId="0" applyFont="1" applyBorder="1" applyAlignment="1" applyProtection="1">
      <alignment horizontal="center" vertical="center"/>
      <protection hidden="1"/>
    </xf>
    <xf numFmtId="0" fontId="23" fillId="0" borderId="98" xfId="0" applyFont="1" applyBorder="1" applyAlignment="1" applyProtection="1">
      <alignment horizontal="center" vertical="center"/>
      <protection hidden="1"/>
    </xf>
    <xf numFmtId="0" fontId="24" fillId="0" borderId="99" xfId="0" applyFont="1" applyBorder="1" applyAlignment="1" applyProtection="1">
      <alignment horizontal="center" vertical="center"/>
      <protection hidden="1"/>
    </xf>
    <xf numFmtId="0" fontId="23" fillId="0" borderId="103" xfId="0" applyFont="1" applyBorder="1" applyAlignment="1" applyProtection="1">
      <alignment horizontal="center" vertical="center"/>
      <protection hidden="1"/>
    </xf>
    <xf numFmtId="0" fontId="23" fillId="0" borderId="104" xfId="0" applyFont="1" applyBorder="1" applyAlignment="1" applyProtection="1">
      <alignment horizontal="center" vertical="center"/>
      <protection hidden="1"/>
    </xf>
    <xf numFmtId="49" fontId="30" fillId="0" borderId="2" xfId="0" applyNumberFormat="1" applyFont="1" applyBorder="1" applyAlignment="1" applyProtection="1">
      <alignment horizontal="center" vertical="center"/>
      <protection hidden="1"/>
    </xf>
    <xf numFmtId="49" fontId="22" fillId="0" borderId="77" xfId="0" applyNumberFormat="1" applyFont="1" applyBorder="1" applyAlignment="1" applyProtection="1">
      <alignment horizontal="center" vertical="center"/>
      <protection hidden="1"/>
    </xf>
    <xf numFmtId="0" fontId="32" fillId="0" borderId="4" xfId="0" applyFont="1" applyBorder="1" applyAlignment="1" applyProtection="1">
      <alignment horizontal="center" vertical="center"/>
      <protection hidden="1"/>
    </xf>
    <xf numFmtId="0" fontId="24" fillId="0" borderId="101" xfId="0" applyFont="1" applyBorder="1" applyAlignment="1" applyProtection="1">
      <alignment horizontal="center" vertical="center"/>
      <protection hidden="1"/>
    </xf>
    <xf numFmtId="0" fontId="42" fillId="0" borderId="67" xfId="0" applyFont="1" applyBorder="1" applyAlignment="1" applyProtection="1">
      <alignment horizontal="center" vertical="center"/>
      <protection hidden="1"/>
    </xf>
    <xf numFmtId="0" fontId="42" fillId="0" borderId="96" xfId="0" applyFont="1" applyBorder="1" applyAlignment="1" applyProtection="1">
      <alignment horizontal="center" vertical="center"/>
      <protection hidden="1"/>
    </xf>
    <xf numFmtId="0" fontId="30" fillId="0" borderId="2" xfId="0" applyFont="1" applyBorder="1" applyAlignment="1" applyProtection="1">
      <alignment horizontal="center" vertical="center"/>
      <protection hidden="1"/>
    </xf>
    <xf numFmtId="0" fontId="22" fillId="0" borderId="67" xfId="0" applyFont="1" applyBorder="1" applyAlignment="1" applyProtection="1">
      <alignment horizontal="center" vertical="center"/>
      <protection hidden="1"/>
    </xf>
    <xf numFmtId="0" fontId="22" fillId="0" borderId="96" xfId="0" applyFont="1" applyBorder="1" applyAlignment="1" applyProtection="1">
      <alignment horizontal="center" vertical="center"/>
      <protection hidden="1"/>
    </xf>
    <xf numFmtId="0" fontId="21" fillId="0" borderId="0" xfId="0" applyFont="1" applyAlignment="1" applyProtection="1">
      <alignment horizontal="center"/>
      <protection hidden="1"/>
    </xf>
    <xf numFmtId="49" fontId="22" fillId="0" borderId="2" xfId="0" applyNumberFormat="1" applyFont="1" applyBorder="1" applyAlignment="1" applyProtection="1">
      <alignment horizontal="center" vertical="center"/>
      <protection hidden="1"/>
    </xf>
    <xf numFmtId="0" fontId="24" fillId="0" borderId="7" xfId="0" applyFont="1" applyBorder="1" applyAlignment="1" applyProtection="1">
      <alignment horizontal="center" vertical="center"/>
      <protection hidden="1"/>
    </xf>
    <xf numFmtId="0" fontId="21" fillId="0" borderId="40" xfId="0" applyFont="1" applyBorder="1" applyAlignment="1" applyProtection="1">
      <alignment horizontal="center"/>
      <protection hidden="1"/>
    </xf>
    <xf numFmtId="0" fontId="22" fillId="0" borderId="62" xfId="0" applyFont="1" applyBorder="1" applyAlignment="1" applyProtection="1">
      <alignment horizontal="center" vertical="center"/>
      <protection hidden="1"/>
    </xf>
    <xf numFmtId="0" fontId="22" fillId="0" borderId="86" xfId="0" applyFont="1" applyBorder="1" applyAlignment="1" applyProtection="1">
      <alignment horizontal="center" vertical="center"/>
      <protection hidden="1"/>
    </xf>
    <xf numFmtId="0" fontId="22" fillId="0" borderId="87" xfId="0" applyFont="1" applyBorder="1" applyAlignment="1" applyProtection="1">
      <alignment horizontal="center" vertical="center"/>
      <protection hidden="1"/>
    </xf>
    <xf numFmtId="0" fontId="22" fillId="0" borderId="93" xfId="0" applyFont="1" applyBorder="1" applyAlignment="1" applyProtection="1">
      <alignment horizontal="center" vertical="center"/>
      <protection hidden="1"/>
    </xf>
    <xf numFmtId="0" fontId="24" fillId="0" borderId="90" xfId="0" applyFont="1" applyBorder="1" applyAlignment="1" applyProtection="1">
      <alignment horizontal="center" vertical="center"/>
      <protection hidden="1"/>
    </xf>
    <xf numFmtId="0" fontId="24" fillId="0" borderId="91" xfId="0" applyFont="1" applyBorder="1" applyAlignment="1" applyProtection="1">
      <alignment horizontal="center" vertical="center"/>
      <protection hidden="1"/>
    </xf>
    <xf numFmtId="0" fontId="24" fillId="0" borderId="92" xfId="0" applyFont="1" applyBorder="1" applyAlignment="1" applyProtection="1">
      <alignment horizontal="center" vertical="center"/>
      <protection hidden="1"/>
    </xf>
    <xf numFmtId="0" fontId="21" fillId="0" borderId="70" xfId="0" applyFont="1" applyBorder="1" applyAlignment="1" applyProtection="1">
      <alignment horizontal="center"/>
      <protection hidden="1"/>
    </xf>
    <xf numFmtId="0" fontId="32" fillId="0" borderId="94" xfId="0" applyFont="1" applyBorder="1" applyAlignment="1" applyProtection="1">
      <alignment horizontal="center" vertical="center"/>
      <protection hidden="1"/>
    </xf>
    <xf numFmtId="0" fontId="32" fillId="0" borderId="95" xfId="0" applyFont="1" applyBorder="1" applyAlignment="1" applyProtection="1">
      <alignment horizontal="center" vertical="center"/>
      <protection hidden="1"/>
    </xf>
    <xf numFmtId="0" fontId="22" fillId="0" borderId="95" xfId="0" applyFont="1" applyBorder="1" applyAlignment="1" applyProtection="1">
      <alignment horizontal="center" vertical="center"/>
      <protection hidden="1"/>
    </xf>
    <xf numFmtId="0" fontId="22" fillId="0" borderId="90" xfId="0" applyFont="1" applyBorder="1" applyAlignment="1" applyProtection="1">
      <alignment horizontal="center" vertical="center"/>
      <protection hidden="1"/>
    </xf>
    <xf numFmtId="0" fontId="22" fillId="0" borderId="92" xfId="0" applyFont="1" applyBorder="1" applyAlignment="1" applyProtection="1">
      <alignment horizontal="center" vertical="center"/>
      <protection hidden="1"/>
    </xf>
    <xf numFmtId="0" fontId="32" fillId="0" borderId="67" xfId="0" applyFont="1" applyBorder="1" applyAlignment="1" applyProtection="1">
      <alignment horizontal="center" vertical="center"/>
      <protection hidden="1"/>
    </xf>
    <xf numFmtId="0" fontId="32" fillId="0" borderId="96" xfId="0" applyFont="1" applyBorder="1" applyAlignment="1" applyProtection="1">
      <alignment horizontal="center" vertical="center"/>
      <protection hidden="1"/>
    </xf>
    <xf numFmtId="49" fontId="22" fillId="0" borderId="86" xfId="0" applyNumberFormat="1" applyFont="1" applyBorder="1" applyAlignment="1" applyProtection="1">
      <alignment horizontal="center" vertical="center"/>
      <protection hidden="1"/>
    </xf>
    <xf numFmtId="0" fontId="1" fillId="0" borderId="76" xfId="1" applyBorder="1" applyAlignment="1">
      <alignment horizontal="center" vertical="center"/>
    </xf>
    <xf numFmtId="0" fontId="1" fillId="0" borderId="2" xfId="1" applyBorder="1" applyAlignment="1">
      <alignment horizontal="center" vertical="center"/>
    </xf>
    <xf numFmtId="0" fontId="1" fillId="0" borderId="77" xfId="1" applyBorder="1" applyAlignment="1">
      <alignment horizontal="center" vertical="center"/>
    </xf>
    <xf numFmtId="0" fontId="0" fillId="0" borderId="69" xfId="0" applyBorder="1" applyAlignment="1">
      <alignment horizontal="center"/>
    </xf>
    <xf numFmtId="0" fontId="0" fillId="0" borderId="71" xfId="0" applyBorder="1" applyAlignment="1">
      <alignment horizontal="center"/>
    </xf>
    <xf numFmtId="0" fontId="43" fillId="0" borderId="0" xfId="0" applyFont="1"/>
    <xf numFmtId="0" fontId="19" fillId="2" borderId="0" xfId="0" applyFont="1" applyFill="1" applyAlignment="1">
      <alignment horizontal="center" vertical="center"/>
    </xf>
    <xf numFmtId="0" fontId="15" fillId="2" borderId="0" xfId="0" applyFont="1" applyFill="1" applyAlignment="1">
      <alignment horizontal="left" vertical="center"/>
    </xf>
    <xf numFmtId="0" fontId="15" fillId="7" borderId="0" xfId="0" applyFont="1" applyFill="1" applyAlignment="1">
      <alignment horizontal="left" vertical="center" wrapText="1"/>
    </xf>
    <xf numFmtId="0" fontId="15" fillId="2" borderId="0" xfId="0" applyFont="1" applyFill="1" applyAlignment="1">
      <alignment horizontal="center" vertical="center"/>
    </xf>
    <xf numFmtId="0" fontId="15" fillId="0" borderId="0" xfId="0" applyFont="1"/>
    <xf numFmtId="0" fontId="15" fillId="2" borderId="0" xfId="0" applyFont="1" applyFill="1" applyAlignment="1">
      <alignment horizontal="center" vertical="center" textRotation="1"/>
    </xf>
    <xf numFmtId="0" fontId="44" fillId="6" borderId="0" xfId="0" applyFont="1" applyFill="1" applyAlignment="1">
      <alignment horizontal="left" vertical="center"/>
    </xf>
    <xf numFmtId="0" fontId="15" fillId="6" borderId="0" xfId="0" applyFont="1" applyFill="1" applyAlignment="1">
      <alignment vertical="center"/>
    </xf>
    <xf numFmtId="0" fontId="15" fillId="6" borderId="0" xfId="0" applyFont="1" applyFill="1"/>
  </cellXfs>
  <cellStyles count="3">
    <cellStyle name="標準" xfId="0" builtinId="0"/>
    <cellStyle name="標準 2" xfId="1" xr:uid="{7555FAB8-F90E-47FD-AAFB-6C091BF6C626}"/>
    <cellStyle name="標準 3" xfId="2" xr:uid="{D2576C76-8AD0-410E-B195-1D2E4DC8615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0</xdr:rowOff>
    </xdr:from>
    <xdr:to>
      <xdr:col>0</xdr:col>
      <xdr:colOff>0</xdr:colOff>
      <xdr:row>16</xdr:row>
      <xdr:rowOff>0</xdr:rowOff>
    </xdr:to>
    <xdr:sp macro="" textlink="">
      <xdr:nvSpPr>
        <xdr:cNvPr id="36399" name="Line 1">
          <a:extLst>
            <a:ext uri="{FF2B5EF4-FFF2-40B4-BE49-F238E27FC236}">
              <a16:creationId xmlns:a16="http://schemas.microsoft.com/office/drawing/2014/main" id="{45DB574D-904F-8B98-0CCF-B9FA11191E1A}"/>
            </a:ext>
          </a:extLst>
        </xdr:cNvPr>
        <xdr:cNvSpPr>
          <a:spLocks noChangeShapeType="1"/>
        </xdr:cNvSpPr>
      </xdr:nvSpPr>
      <xdr:spPr bwMode="auto">
        <a:xfrm flipV="1">
          <a:off x="0" y="36195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36400" name="Line 2">
          <a:extLst>
            <a:ext uri="{FF2B5EF4-FFF2-40B4-BE49-F238E27FC236}">
              <a16:creationId xmlns:a16="http://schemas.microsoft.com/office/drawing/2014/main" id="{A9E260CF-5AEC-C08F-E10F-1E368658E0E4}"/>
            </a:ext>
          </a:extLst>
        </xdr:cNvPr>
        <xdr:cNvSpPr>
          <a:spLocks noChangeShapeType="1"/>
        </xdr:cNvSpPr>
      </xdr:nvSpPr>
      <xdr:spPr bwMode="auto">
        <a:xfrm flipV="1">
          <a:off x="0" y="36195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36401" name="Line 3">
          <a:extLst>
            <a:ext uri="{FF2B5EF4-FFF2-40B4-BE49-F238E27FC236}">
              <a16:creationId xmlns:a16="http://schemas.microsoft.com/office/drawing/2014/main" id="{CEB1639D-1389-D46C-A5E0-430FB27655D7}"/>
            </a:ext>
          </a:extLst>
        </xdr:cNvPr>
        <xdr:cNvSpPr>
          <a:spLocks noChangeShapeType="1"/>
        </xdr:cNvSpPr>
      </xdr:nvSpPr>
      <xdr:spPr bwMode="auto">
        <a:xfrm flipV="1">
          <a:off x="0" y="36195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6</xdr:row>
      <xdr:rowOff>0</xdr:rowOff>
    </xdr:to>
    <xdr:sp macro="" textlink="">
      <xdr:nvSpPr>
        <xdr:cNvPr id="5818" name="Line 1">
          <a:extLst>
            <a:ext uri="{FF2B5EF4-FFF2-40B4-BE49-F238E27FC236}">
              <a16:creationId xmlns:a16="http://schemas.microsoft.com/office/drawing/2014/main" id="{BEE4DA99-473D-A79A-D055-947C2D74B1B9}"/>
            </a:ext>
          </a:extLst>
        </xdr:cNvPr>
        <xdr:cNvSpPr>
          <a:spLocks noChangeShapeType="1"/>
        </xdr:cNvSpPr>
      </xdr:nvSpPr>
      <xdr:spPr bwMode="auto">
        <a:xfrm flipV="1">
          <a:off x="0" y="17145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6</xdr:row>
      <xdr:rowOff>0</xdr:rowOff>
    </xdr:to>
    <xdr:sp macro="" textlink="">
      <xdr:nvSpPr>
        <xdr:cNvPr id="5819" name="Line 2">
          <a:extLst>
            <a:ext uri="{FF2B5EF4-FFF2-40B4-BE49-F238E27FC236}">
              <a16:creationId xmlns:a16="http://schemas.microsoft.com/office/drawing/2014/main" id="{BC9A6F70-3297-957E-D45F-C04F16C73B93}"/>
            </a:ext>
          </a:extLst>
        </xdr:cNvPr>
        <xdr:cNvSpPr>
          <a:spLocks noChangeShapeType="1"/>
        </xdr:cNvSpPr>
      </xdr:nvSpPr>
      <xdr:spPr bwMode="auto">
        <a:xfrm flipV="1">
          <a:off x="0" y="17145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6</xdr:row>
      <xdr:rowOff>0</xdr:rowOff>
    </xdr:to>
    <xdr:sp macro="" textlink="">
      <xdr:nvSpPr>
        <xdr:cNvPr id="5820" name="Line 3">
          <a:extLst>
            <a:ext uri="{FF2B5EF4-FFF2-40B4-BE49-F238E27FC236}">
              <a16:creationId xmlns:a16="http://schemas.microsoft.com/office/drawing/2014/main" id="{56493232-5DD6-3C39-A01E-ABAB2E32FFD9}"/>
            </a:ext>
          </a:extLst>
        </xdr:cNvPr>
        <xdr:cNvSpPr>
          <a:spLocks noChangeShapeType="1"/>
        </xdr:cNvSpPr>
      </xdr:nvSpPr>
      <xdr:spPr bwMode="auto">
        <a:xfrm flipV="1">
          <a:off x="0" y="1714500"/>
          <a:ext cx="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4</xdr:col>
      <xdr:colOff>452438</xdr:colOff>
      <xdr:row>5</xdr:row>
      <xdr:rowOff>271463</xdr:rowOff>
    </xdr:to>
    <xdr:pic>
      <xdr:nvPicPr>
        <xdr:cNvPr id="5821" name="図 2">
          <a:extLst>
            <a:ext uri="{FF2B5EF4-FFF2-40B4-BE49-F238E27FC236}">
              <a16:creationId xmlns:a16="http://schemas.microsoft.com/office/drawing/2014/main" id="{300394EC-E302-84B4-0DE4-CA77DDE3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257675" cy="1700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219075</xdr:colOff>
      <xdr:row>0</xdr:row>
      <xdr:rowOff>0</xdr:rowOff>
    </xdr:from>
    <xdr:to>
      <xdr:col>10</xdr:col>
      <xdr:colOff>95250</xdr:colOff>
      <xdr:row>3</xdr:row>
      <xdr:rowOff>200025</xdr:rowOff>
    </xdr:to>
    <xdr:pic>
      <xdr:nvPicPr>
        <xdr:cNvPr id="5822" name="図 4">
          <a:extLst>
            <a:ext uri="{FF2B5EF4-FFF2-40B4-BE49-F238E27FC236}">
              <a16:creationId xmlns:a16="http://schemas.microsoft.com/office/drawing/2014/main" id="{D32788B4-1847-3AE2-BD27-0D28BC4DFF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48188" y="0"/>
          <a:ext cx="4319587"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319088</xdr:colOff>
      <xdr:row>2</xdr:row>
      <xdr:rowOff>328613</xdr:rowOff>
    </xdr:from>
    <xdr:to>
      <xdr:col>5</xdr:col>
      <xdr:colOff>95250</xdr:colOff>
      <xdr:row>3</xdr:row>
      <xdr:rowOff>0</xdr:rowOff>
    </xdr:to>
    <xdr:sp macro="" textlink="">
      <xdr:nvSpPr>
        <xdr:cNvPr id="7699" name="Line 1">
          <a:extLst>
            <a:ext uri="{FF2B5EF4-FFF2-40B4-BE49-F238E27FC236}">
              <a16:creationId xmlns:a16="http://schemas.microsoft.com/office/drawing/2014/main" id="{83779178-DFAA-CFE1-A653-B399462E6EBC}"/>
            </a:ext>
          </a:extLst>
        </xdr:cNvPr>
        <xdr:cNvSpPr>
          <a:spLocks noChangeShapeType="1"/>
        </xdr:cNvSpPr>
      </xdr:nvSpPr>
      <xdr:spPr bwMode="auto">
        <a:xfrm flipV="1">
          <a:off x="319088" y="709613"/>
          <a:ext cx="3181350" cy="4762"/>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14288</xdr:colOff>
      <xdr:row>2</xdr:row>
      <xdr:rowOff>328613</xdr:rowOff>
    </xdr:from>
    <xdr:to>
      <xdr:col>11</xdr:col>
      <xdr:colOff>623888</xdr:colOff>
      <xdr:row>2</xdr:row>
      <xdr:rowOff>333375</xdr:rowOff>
    </xdr:to>
    <xdr:sp macro="" textlink="">
      <xdr:nvSpPr>
        <xdr:cNvPr id="7700" name="Line 9">
          <a:extLst>
            <a:ext uri="{FF2B5EF4-FFF2-40B4-BE49-F238E27FC236}">
              <a16:creationId xmlns:a16="http://schemas.microsoft.com/office/drawing/2014/main" id="{C48C39E5-0EE5-EE34-1EBB-D1428F2F9969}"/>
            </a:ext>
          </a:extLst>
        </xdr:cNvPr>
        <xdr:cNvSpPr>
          <a:spLocks noChangeShapeType="1"/>
        </xdr:cNvSpPr>
      </xdr:nvSpPr>
      <xdr:spPr bwMode="auto">
        <a:xfrm>
          <a:off x="3576638" y="709613"/>
          <a:ext cx="3062287" cy="476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319088</xdr:colOff>
      <xdr:row>2</xdr:row>
      <xdr:rowOff>328613</xdr:rowOff>
    </xdr:from>
    <xdr:to>
      <xdr:col>5</xdr:col>
      <xdr:colOff>61913</xdr:colOff>
      <xdr:row>2</xdr:row>
      <xdr:rowOff>333375</xdr:rowOff>
    </xdr:to>
    <xdr:sp macro="" textlink="">
      <xdr:nvSpPr>
        <xdr:cNvPr id="35294" name="Line 1">
          <a:extLst>
            <a:ext uri="{FF2B5EF4-FFF2-40B4-BE49-F238E27FC236}">
              <a16:creationId xmlns:a16="http://schemas.microsoft.com/office/drawing/2014/main" id="{3A7CE752-0695-958F-1707-BC9D18895BA6}"/>
            </a:ext>
          </a:extLst>
        </xdr:cNvPr>
        <xdr:cNvSpPr>
          <a:spLocks noChangeShapeType="1"/>
        </xdr:cNvSpPr>
      </xdr:nvSpPr>
      <xdr:spPr bwMode="auto">
        <a:xfrm flipV="1">
          <a:off x="319088" y="709613"/>
          <a:ext cx="3148012" cy="4762"/>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xdr:row>
      <xdr:rowOff>0</xdr:rowOff>
    </xdr:from>
    <xdr:to>
      <xdr:col>11</xdr:col>
      <xdr:colOff>571500</xdr:colOff>
      <xdr:row>3</xdr:row>
      <xdr:rowOff>0</xdr:rowOff>
    </xdr:to>
    <xdr:sp macro="" textlink="">
      <xdr:nvSpPr>
        <xdr:cNvPr id="35295" name="Line 2">
          <a:extLst>
            <a:ext uri="{FF2B5EF4-FFF2-40B4-BE49-F238E27FC236}">
              <a16:creationId xmlns:a16="http://schemas.microsoft.com/office/drawing/2014/main" id="{4671B9A7-DA64-17C0-6052-13284AF6D601}"/>
            </a:ext>
          </a:extLst>
        </xdr:cNvPr>
        <xdr:cNvSpPr>
          <a:spLocks noChangeShapeType="1"/>
        </xdr:cNvSpPr>
      </xdr:nvSpPr>
      <xdr:spPr bwMode="auto">
        <a:xfrm>
          <a:off x="3562350" y="714375"/>
          <a:ext cx="302418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321947</xdr:colOff>
      <xdr:row>13</xdr:row>
      <xdr:rowOff>9525</xdr:rowOff>
    </xdr:from>
    <xdr:to>
      <xdr:col>16</xdr:col>
      <xdr:colOff>334121</xdr:colOff>
      <xdr:row>28</xdr:row>
      <xdr:rowOff>54847</xdr:rowOff>
    </xdr:to>
    <xdr:sp macro="" textlink="">
      <xdr:nvSpPr>
        <xdr:cNvPr id="2" name="角丸四角形 1">
          <a:extLst>
            <a:ext uri="{FF2B5EF4-FFF2-40B4-BE49-F238E27FC236}">
              <a16:creationId xmlns:a16="http://schemas.microsoft.com/office/drawing/2014/main" id="{6086E307-369D-E65D-B2EE-74946EE72067}"/>
            </a:ext>
          </a:extLst>
        </xdr:cNvPr>
        <xdr:cNvSpPr/>
      </xdr:nvSpPr>
      <xdr:spPr bwMode="auto">
        <a:xfrm>
          <a:off x="7791452" y="2238375"/>
          <a:ext cx="693208" cy="2500841"/>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vert="wordArtVertRtl" wrap="square" lIns="18288" tIns="0" rIns="0" bIns="0" rtlCol="0" anchor="ctr" upright="1"/>
        <a:lstStyle/>
        <a:p>
          <a:pPr algn="ctr">
            <a:lnSpc>
              <a:spcPts val="2000"/>
            </a:lnSpc>
          </a:pPr>
          <a:r>
            <a:rPr kumimoji="1" lang="ja-JP" altLang="en-US" sz="1600" b="1">
              <a:latin typeface="HGP創英角ｺﾞｼｯｸUB" pitchFamily="50" charset="-128"/>
              <a:ea typeface="HGP創英角ｺﾞｼｯｸUB" pitchFamily="50" charset="-128"/>
            </a:rPr>
            <a:t>リレーはチーム数を</a:t>
          </a:r>
          <a:endParaRPr kumimoji="1" lang="en-US" altLang="ja-JP" sz="1600" b="1">
            <a:latin typeface="HGP創英角ｺﾞｼｯｸUB" pitchFamily="50" charset="-128"/>
            <a:ea typeface="HGP創英角ｺﾞｼｯｸUB" pitchFamily="50" charset="-128"/>
          </a:endParaRPr>
        </a:p>
        <a:p>
          <a:pPr algn="ctr">
            <a:lnSpc>
              <a:spcPts val="1800"/>
            </a:lnSpc>
          </a:pPr>
          <a:r>
            <a:rPr kumimoji="1" lang="ja-JP" altLang="en-US" sz="1600" b="1">
              <a:latin typeface="HGP創英角ｺﾞｼｯｸUB" pitchFamily="50" charset="-128"/>
              <a:ea typeface="HGP創英角ｺﾞｼｯｸUB" pitchFamily="50" charset="-128"/>
            </a:rPr>
            <a:t>入力してください。</a:t>
          </a:r>
          <a:r>
            <a:rPr kumimoji="1" lang="en-US" altLang="ja-JP" sz="1600" b="1">
              <a:latin typeface="HGP創英角ｺﾞｼｯｸUB" pitchFamily="50" charset="-128"/>
              <a:ea typeface="HGP創英角ｺﾞｼｯｸUB" pitchFamily="50" charset="-128"/>
            </a:rPr>
            <a:t>6</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985838</xdr:colOff>
      <xdr:row>4</xdr:row>
      <xdr:rowOff>52388</xdr:rowOff>
    </xdr:from>
    <xdr:to>
      <xdr:col>4</xdr:col>
      <xdr:colOff>952500</xdr:colOff>
      <xdr:row>5</xdr:row>
      <xdr:rowOff>0</xdr:rowOff>
    </xdr:to>
    <xdr:sp macro="" textlink="">
      <xdr:nvSpPr>
        <xdr:cNvPr id="38238" name="円/楕円 1">
          <a:extLst>
            <a:ext uri="{FF2B5EF4-FFF2-40B4-BE49-F238E27FC236}">
              <a16:creationId xmlns:a16="http://schemas.microsoft.com/office/drawing/2014/main" id="{348D55F0-2EC7-36FD-4EF3-6DD2B040C03B}"/>
            </a:ext>
          </a:extLst>
        </xdr:cNvPr>
        <xdr:cNvSpPr>
          <a:spLocks noChangeArrowheads="1"/>
        </xdr:cNvSpPr>
      </xdr:nvSpPr>
      <xdr:spPr bwMode="auto">
        <a:xfrm>
          <a:off x="1914525" y="995363"/>
          <a:ext cx="1928813" cy="233362"/>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723900</xdr:colOff>
      <xdr:row>1</xdr:row>
      <xdr:rowOff>314325</xdr:rowOff>
    </xdr:from>
    <xdr:to>
      <xdr:col>5</xdr:col>
      <xdr:colOff>95250</xdr:colOff>
      <xdr:row>4</xdr:row>
      <xdr:rowOff>85725</xdr:rowOff>
    </xdr:to>
    <xdr:cxnSp macro="">
      <xdr:nvCxnSpPr>
        <xdr:cNvPr id="38239" name="直線矢印コネクタ 3">
          <a:extLst>
            <a:ext uri="{FF2B5EF4-FFF2-40B4-BE49-F238E27FC236}">
              <a16:creationId xmlns:a16="http://schemas.microsoft.com/office/drawing/2014/main" id="{39EEFF95-208A-2CCC-F4A6-656CFB47A18A}"/>
            </a:ext>
          </a:extLst>
        </xdr:cNvPr>
        <xdr:cNvCxnSpPr>
          <a:cxnSpLocks noChangeShapeType="1"/>
          <a:stCxn id="38238" idx="7"/>
        </xdr:cNvCxnSpPr>
      </xdr:nvCxnSpPr>
      <xdr:spPr bwMode="auto">
        <a:xfrm flipV="1">
          <a:off x="3614738" y="514350"/>
          <a:ext cx="452437" cy="51435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3FF636-6342-4AB4-A043-64B2194C30F9}">
  <sheetPr>
    <tabColor rgb="FFFF0000"/>
    <pageSetUpPr fitToPage="1"/>
  </sheetPr>
  <dimension ref="A1:G31"/>
  <sheetViews>
    <sheetView tabSelected="1" view="pageBreakPreview" zoomScale="60" zoomScaleNormal="80" workbookViewId="0">
      <selection activeCell="K27" sqref="K27"/>
    </sheetView>
  </sheetViews>
  <sheetFormatPr defaultColWidth="9" defaultRowHeight="22.5" customHeight="1" x14ac:dyDescent="0.25"/>
  <cols>
    <col min="1" max="1" width="4.453125" style="343" bestFit="1" customWidth="1"/>
    <col min="2" max="2" width="16.1796875" style="343" customWidth="1"/>
    <col min="3" max="3" width="15.7265625" style="343" customWidth="1"/>
    <col min="4" max="4" width="25" style="343" customWidth="1"/>
    <col min="5" max="6" width="7" style="343" bestFit="1" customWidth="1"/>
    <col min="7" max="7" width="23.1796875" style="343" customWidth="1"/>
    <col min="8" max="16384" width="9" style="5"/>
  </cols>
  <sheetData>
    <row r="1" spans="1:7" ht="22" customHeight="1" x14ac:dyDescent="0.2">
      <c r="A1" s="339" t="s">
        <v>0</v>
      </c>
      <c r="B1" s="339"/>
      <c r="C1" s="339"/>
      <c r="D1" s="339"/>
      <c r="E1" s="339"/>
      <c r="F1" s="339"/>
      <c r="G1" s="339"/>
    </row>
    <row r="2" spans="1:7" ht="22" customHeight="1" x14ac:dyDescent="0.2">
      <c r="A2" s="339"/>
      <c r="B2" s="339"/>
      <c r="C2" s="339"/>
      <c r="D2" s="339"/>
      <c r="E2" s="339"/>
      <c r="F2" s="339"/>
      <c r="G2" s="339"/>
    </row>
    <row r="3" spans="1:7" s="338" customFormat="1" ht="25" customHeight="1" x14ac:dyDescent="0.3">
      <c r="A3" s="340" t="s">
        <v>178</v>
      </c>
      <c r="B3" s="7"/>
      <c r="C3" s="7"/>
      <c r="D3" s="7"/>
      <c r="E3" s="7"/>
      <c r="F3" s="7"/>
      <c r="G3" s="7"/>
    </row>
    <row r="4" spans="1:7" s="338" customFormat="1" ht="25" customHeight="1" x14ac:dyDescent="0.3">
      <c r="A4" s="341" t="s">
        <v>177</v>
      </c>
      <c r="B4" s="341"/>
      <c r="C4" s="341"/>
      <c r="D4" s="341"/>
      <c r="E4" s="341"/>
      <c r="F4" s="341"/>
      <c r="G4" s="341"/>
    </row>
    <row r="5" spans="1:7" s="338" customFormat="1" ht="25" customHeight="1" x14ac:dyDescent="0.3">
      <c r="A5" s="341"/>
      <c r="B5" s="341"/>
      <c r="C5" s="341"/>
      <c r="D5" s="341"/>
      <c r="E5" s="341"/>
      <c r="F5" s="341"/>
      <c r="G5" s="341"/>
    </row>
    <row r="6" spans="1:7" s="338" customFormat="1" ht="25" customHeight="1" x14ac:dyDescent="0.3">
      <c r="A6" s="340" t="s">
        <v>1</v>
      </c>
      <c r="B6" s="7"/>
      <c r="C6" s="7"/>
      <c r="D6" s="7"/>
      <c r="E6" s="7"/>
      <c r="F6" s="7"/>
      <c r="G6" s="7"/>
    </row>
    <row r="7" spans="1:7" s="338" customFormat="1" ht="25" customHeight="1" x14ac:dyDescent="0.3">
      <c r="A7" s="8" t="s">
        <v>183</v>
      </c>
      <c r="B7" s="7"/>
      <c r="C7" s="7"/>
      <c r="D7" s="7"/>
      <c r="E7" s="7"/>
      <c r="F7" s="7"/>
      <c r="G7" s="7"/>
    </row>
    <row r="8" spans="1:7" s="338" customFormat="1" ht="25" customHeight="1" x14ac:dyDescent="0.3">
      <c r="A8" s="8" t="s">
        <v>184</v>
      </c>
      <c r="B8" s="7"/>
      <c r="C8" s="7"/>
      <c r="D8" s="7"/>
      <c r="E8" s="7"/>
      <c r="F8" s="7"/>
      <c r="G8" s="7"/>
    </row>
    <row r="9" spans="1:7" s="338" customFormat="1" ht="25" customHeight="1" x14ac:dyDescent="0.3">
      <c r="A9" s="8" t="s">
        <v>185</v>
      </c>
      <c r="B9" s="7"/>
      <c r="C9" s="7"/>
      <c r="D9" s="7"/>
      <c r="E9" s="7"/>
      <c r="F9" s="7"/>
      <c r="G9" s="7"/>
    </row>
    <row r="10" spans="1:7" s="338" customFormat="1" ht="25" customHeight="1" x14ac:dyDescent="0.3">
      <c r="A10" s="340" t="s">
        <v>2</v>
      </c>
      <c r="B10" s="7"/>
      <c r="C10" s="7"/>
      <c r="D10" s="7"/>
      <c r="E10" s="7"/>
      <c r="F10" s="7"/>
      <c r="G10" s="7"/>
    </row>
    <row r="11" spans="1:7" s="338" customFormat="1" ht="25" customHeight="1" x14ac:dyDescent="0.3">
      <c r="A11" s="340"/>
      <c r="B11" s="95" t="s">
        <v>179</v>
      </c>
      <c r="C11" s="7"/>
      <c r="D11" s="7"/>
      <c r="E11" s="7"/>
      <c r="F11" s="7"/>
      <c r="G11" s="7"/>
    </row>
    <row r="12" spans="1:7" s="338" customFormat="1" ht="25" customHeight="1" x14ac:dyDescent="0.3">
      <c r="A12" s="340"/>
      <c r="B12" s="95" t="s">
        <v>180</v>
      </c>
      <c r="C12" s="7"/>
      <c r="D12" s="7"/>
      <c r="E12" s="7"/>
      <c r="F12" s="7"/>
      <c r="G12" s="7"/>
    </row>
    <row r="13" spans="1:7" s="338" customFormat="1" ht="25" customHeight="1" x14ac:dyDescent="0.3">
      <c r="A13" s="340"/>
      <c r="B13" s="95" t="s">
        <v>181</v>
      </c>
      <c r="C13" s="7"/>
      <c r="D13" s="7"/>
      <c r="E13" s="7"/>
      <c r="F13" s="7"/>
      <c r="G13" s="7"/>
    </row>
    <row r="14" spans="1:7" s="338" customFormat="1" ht="25" customHeight="1" x14ac:dyDescent="0.3">
      <c r="A14" s="34" t="s">
        <v>182</v>
      </c>
      <c r="B14" s="343"/>
      <c r="C14" s="7"/>
      <c r="D14" s="7"/>
      <c r="E14" s="7"/>
      <c r="F14" s="7"/>
      <c r="G14" s="7"/>
    </row>
    <row r="15" spans="1:7" s="338" customFormat="1" ht="25" customHeight="1" x14ac:dyDescent="0.3">
      <c r="A15" s="8" t="s">
        <v>3</v>
      </c>
      <c r="B15" s="343"/>
      <c r="C15" s="7"/>
      <c r="D15" s="7"/>
      <c r="E15" s="7"/>
      <c r="F15" s="7"/>
      <c r="G15" s="7"/>
    </row>
    <row r="16" spans="1:7" s="338" customFormat="1" ht="25" customHeight="1" x14ac:dyDescent="0.3">
      <c r="A16" s="8"/>
      <c r="B16" s="343"/>
      <c r="C16" s="7"/>
      <c r="D16" s="7"/>
      <c r="E16" s="7"/>
      <c r="F16" s="7"/>
      <c r="G16" s="7"/>
    </row>
    <row r="17" spans="1:7" s="338" customFormat="1" ht="25" customHeight="1" x14ac:dyDescent="0.3">
      <c r="A17" s="345" t="s">
        <v>4</v>
      </c>
      <c r="B17" s="346"/>
      <c r="C17" s="347"/>
      <c r="D17" s="347"/>
      <c r="E17" s="347"/>
      <c r="F17" s="347"/>
      <c r="G17" s="347"/>
    </row>
    <row r="18" spans="1:7" s="338" customFormat="1" ht="25" customHeight="1" x14ac:dyDescent="0.3">
      <c r="A18" s="8" t="s">
        <v>186</v>
      </c>
      <c r="C18" s="7"/>
      <c r="D18" s="7"/>
      <c r="E18" s="7"/>
      <c r="F18" s="7"/>
      <c r="G18" s="7"/>
    </row>
    <row r="19" spans="1:7" s="338" customFormat="1" ht="25" customHeight="1" x14ac:dyDescent="0.3">
      <c r="A19" s="342"/>
      <c r="B19" s="8" t="s">
        <v>187</v>
      </c>
      <c r="C19" s="7"/>
      <c r="D19" s="7"/>
      <c r="E19" s="7"/>
      <c r="F19" s="7"/>
      <c r="G19" s="7"/>
    </row>
    <row r="20" spans="1:7" s="338" customFormat="1" ht="25" customHeight="1" x14ac:dyDescent="0.3">
      <c r="A20" s="342"/>
      <c r="B20" s="8" t="s">
        <v>188</v>
      </c>
      <c r="C20" s="7"/>
      <c r="D20" s="7"/>
      <c r="E20" s="7"/>
      <c r="F20" s="7"/>
      <c r="G20" s="7"/>
    </row>
    <row r="21" spans="1:7" s="338" customFormat="1" ht="25" customHeight="1" x14ac:dyDescent="0.3">
      <c r="A21" s="342"/>
      <c r="B21" s="8" t="s">
        <v>189</v>
      </c>
      <c r="C21" s="7"/>
      <c r="D21" s="7"/>
      <c r="E21" s="7"/>
      <c r="F21" s="7"/>
      <c r="G21" s="7"/>
    </row>
    <row r="22" spans="1:7" s="338" customFormat="1" ht="25" customHeight="1" x14ac:dyDescent="0.3">
      <c r="A22" s="342"/>
      <c r="B22" s="8" t="s">
        <v>190</v>
      </c>
      <c r="C22" s="7"/>
      <c r="D22" s="7"/>
      <c r="E22" s="7"/>
      <c r="F22" s="7"/>
      <c r="G22" s="7"/>
    </row>
    <row r="23" spans="1:7" s="338" customFormat="1" ht="25" customHeight="1" x14ac:dyDescent="0.3">
      <c r="A23" s="8" t="s">
        <v>191</v>
      </c>
      <c r="C23" s="7"/>
      <c r="D23" s="7"/>
      <c r="E23" s="7"/>
      <c r="F23" s="7"/>
      <c r="G23" s="7"/>
    </row>
    <row r="24" spans="1:7" s="338" customFormat="1" ht="25" customHeight="1" x14ac:dyDescent="0.3">
      <c r="A24" s="8" t="s">
        <v>192</v>
      </c>
      <c r="C24" s="7"/>
      <c r="D24" s="7"/>
      <c r="E24" s="7"/>
      <c r="F24" s="7"/>
      <c r="G24" s="7"/>
    </row>
    <row r="25" spans="1:7" s="338" customFormat="1" ht="25" customHeight="1" x14ac:dyDescent="0.3">
      <c r="A25" s="8" t="s">
        <v>193</v>
      </c>
      <c r="C25" s="7"/>
      <c r="D25" s="7"/>
      <c r="E25" s="7"/>
      <c r="F25" s="7"/>
      <c r="G25" s="7"/>
    </row>
    <row r="26" spans="1:7" s="338" customFormat="1" ht="25" customHeight="1" x14ac:dyDescent="0.3">
      <c r="A26" s="345" t="s">
        <v>194</v>
      </c>
      <c r="B26" s="346"/>
      <c r="C26" s="347"/>
      <c r="D26" s="347"/>
      <c r="E26" s="347"/>
      <c r="F26" s="347"/>
      <c r="G26" s="347"/>
    </row>
    <row r="27" spans="1:7" s="338" customFormat="1" ht="25" customHeight="1" x14ac:dyDescent="0.3">
      <c r="A27" s="8" t="s">
        <v>195</v>
      </c>
      <c r="C27" s="7"/>
      <c r="D27" s="7"/>
      <c r="E27" s="7"/>
      <c r="F27" s="7"/>
      <c r="G27" s="7"/>
    </row>
    <row r="28" spans="1:7" s="338" customFormat="1" ht="25" customHeight="1" x14ac:dyDescent="0.3">
      <c r="A28" s="342"/>
      <c r="B28" s="8" t="s">
        <v>196</v>
      </c>
      <c r="C28" s="8"/>
      <c r="D28" s="342"/>
      <c r="E28" s="8"/>
      <c r="F28" s="342"/>
      <c r="G28" s="8"/>
    </row>
    <row r="29" spans="1:7" s="338" customFormat="1" ht="25" customHeight="1" x14ac:dyDescent="0.3">
      <c r="A29" s="342"/>
      <c r="B29" s="7" t="s">
        <v>197</v>
      </c>
      <c r="C29" s="8"/>
      <c r="D29" s="342"/>
      <c r="E29" s="8"/>
      <c r="F29" s="342"/>
      <c r="G29" s="8"/>
    </row>
    <row r="30" spans="1:7" s="338" customFormat="1" ht="25" customHeight="1" x14ac:dyDescent="0.3">
      <c r="A30" s="344"/>
      <c r="B30" s="7" t="s">
        <v>198</v>
      </c>
      <c r="C30" s="7"/>
      <c r="D30" s="7"/>
      <c r="E30" s="7"/>
      <c r="F30" s="7"/>
      <c r="G30" s="7"/>
    </row>
    <row r="31" spans="1:7" s="338" customFormat="1" ht="25" customHeight="1" x14ac:dyDescent="0.3">
      <c r="A31" s="344"/>
      <c r="C31" s="7"/>
      <c r="D31" s="7"/>
      <c r="E31" s="7"/>
      <c r="F31" s="7"/>
      <c r="G31" s="7"/>
    </row>
  </sheetData>
  <mergeCells count="2">
    <mergeCell ref="A4:G5"/>
    <mergeCell ref="A1:G2"/>
  </mergeCells>
  <phoneticPr fontId="2"/>
  <printOptions horizontalCentered="1" verticalCentered="1"/>
  <pageMargins left="0.23622047244094491" right="0.23622047244094491" top="0.74803149606299213" bottom="0.74803149606299213" header="0.31496062992125984" footer="0.31496062992125984"/>
  <pageSetup paperSize="9" orientation="portrait" horizontalDpi="4294967293"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23309-2955-4372-9775-93108F5AD172}">
  <sheetPr>
    <tabColor theme="0" tint="-0.249977111117893"/>
  </sheetPr>
  <dimension ref="A1:I37"/>
  <sheetViews>
    <sheetView zoomScaleNormal="100" workbookViewId="0">
      <selection activeCell="D13" sqref="D13"/>
    </sheetView>
  </sheetViews>
  <sheetFormatPr defaultColWidth="15.1796875" defaultRowHeight="21" customHeight="1" x14ac:dyDescent="0.2"/>
  <cols>
    <col min="1" max="1" width="4" customWidth="1"/>
    <col min="2" max="2" width="9" customWidth="1"/>
    <col min="3" max="3" width="18.26953125" style="52" bestFit="1" customWidth="1"/>
    <col min="4" max="4" width="9.1796875" style="52" bestFit="1" customWidth="1"/>
    <col min="5" max="5" width="15.1796875" style="52" customWidth="1"/>
    <col min="6" max="6" width="6.26953125" customWidth="1"/>
    <col min="7" max="7" width="8.81640625" bestFit="1" customWidth="1"/>
    <col min="8" max="8" width="9.7265625" bestFit="1" customWidth="1"/>
    <col min="9" max="9" width="12.453125" bestFit="1" customWidth="1"/>
  </cols>
  <sheetData>
    <row r="1" spans="1:9" ht="15.75" customHeight="1" thickBot="1" x14ac:dyDescent="0.25"/>
    <row r="2" spans="1:9" ht="27.75" customHeight="1" thickBot="1" x14ac:dyDescent="0.25">
      <c r="C2" s="336" t="s">
        <v>48</v>
      </c>
      <c r="D2" s="337"/>
      <c r="E2" s="99" t="s">
        <v>62</v>
      </c>
      <c r="F2" s="99" t="s">
        <v>130</v>
      </c>
    </row>
    <row r="3" spans="1:9" ht="8.25" customHeight="1" thickBot="1" x14ac:dyDescent="0.25"/>
    <row r="4" spans="1:9" ht="22.5" customHeight="1" x14ac:dyDescent="0.2">
      <c r="C4" s="97" t="s">
        <v>131</v>
      </c>
      <c r="D4" s="97" t="s">
        <v>88</v>
      </c>
      <c r="E4" s="97" t="s">
        <v>12</v>
      </c>
      <c r="G4" s="333" t="s">
        <v>132</v>
      </c>
      <c r="H4" s="334"/>
      <c r="I4" s="335"/>
    </row>
    <row r="5" spans="1:9" ht="22.5" customHeight="1" thickBot="1" x14ac:dyDescent="0.25">
      <c r="A5" s="98" t="s">
        <v>20</v>
      </c>
      <c r="B5" s="112" t="s">
        <v>133</v>
      </c>
      <c r="C5" s="112" t="s">
        <v>134</v>
      </c>
      <c r="D5" s="112">
        <v>3000</v>
      </c>
      <c r="E5" s="112" t="s">
        <v>135</v>
      </c>
      <c r="F5" s="52"/>
      <c r="G5" s="113" t="s">
        <v>88</v>
      </c>
      <c r="H5" s="101" t="s">
        <v>136</v>
      </c>
      <c r="I5" s="102" t="s">
        <v>137</v>
      </c>
    </row>
    <row r="6" spans="1:9" ht="22.5" customHeight="1" thickTop="1" x14ac:dyDescent="0.35">
      <c r="A6">
        <v>1</v>
      </c>
      <c r="B6" s="211"/>
      <c r="C6" s="122"/>
      <c r="D6" s="97"/>
      <c r="E6" s="97"/>
      <c r="G6" s="103">
        <v>100</v>
      </c>
      <c r="H6" s="104" t="s">
        <v>138</v>
      </c>
      <c r="I6" s="105" t="s">
        <v>139</v>
      </c>
    </row>
    <row r="7" spans="1:9" ht="22.5" customHeight="1" x14ac:dyDescent="0.35">
      <c r="A7">
        <v>2</v>
      </c>
      <c r="B7" s="121"/>
      <c r="C7" s="122"/>
      <c r="D7" s="97"/>
      <c r="E7" s="97"/>
      <c r="G7" s="100">
        <v>200</v>
      </c>
      <c r="H7" s="106" t="s">
        <v>140</v>
      </c>
      <c r="I7" s="107" t="s">
        <v>141</v>
      </c>
    </row>
    <row r="8" spans="1:9" ht="22.5" customHeight="1" x14ac:dyDescent="0.35">
      <c r="A8">
        <v>3</v>
      </c>
      <c r="B8" s="121"/>
      <c r="C8" s="122"/>
      <c r="D8" s="97"/>
      <c r="E8" s="97"/>
      <c r="G8" s="100">
        <v>400</v>
      </c>
      <c r="H8" s="106" t="s">
        <v>142</v>
      </c>
      <c r="I8" s="116"/>
    </row>
    <row r="9" spans="1:9" ht="22.5" customHeight="1" x14ac:dyDescent="0.35">
      <c r="A9">
        <v>4</v>
      </c>
      <c r="B9" s="121"/>
      <c r="C9" s="122"/>
      <c r="D9" s="97"/>
      <c r="E9" s="97"/>
      <c r="G9" s="100">
        <v>800</v>
      </c>
      <c r="H9" s="106" t="s">
        <v>143</v>
      </c>
      <c r="I9" s="107" t="s">
        <v>144</v>
      </c>
    </row>
    <row r="10" spans="1:9" ht="22.5" customHeight="1" x14ac:dyDescent="0.35">
      <c r="A10">
        <v>5</v>
      </c>
      <c r="B10" s="121"/>
      <c r="C10" s="122"/>
      <c r="D10" s="97"/>
      <c r="E10" s="97"/>
      <c r="G10" s="100">
        <v>2000</v>
      </c>
      <c r="H10" s="117"/>
      <c r="I10" s="115" t="s">
        <v>145</v>
      </c>
    </row>
    <row r="11" spans="1:9" ht="22.5" customHeight="1" x14ac:dyDescent="0.35">
      <c r="A11">
        <v>6</v>
      </c>
      <c r="B11" s="121"/>
      <c r="C11" s="134"/>
      <c r="D11" s="139"/>
      <c r="E11" s="135"/>
      <c r="G11" s="100">
        <v>3000</v>
      </c>
      <c r="H11" s="106" t="s">
        <v>146</v>
      </c>
      <c r="I11" s="105" t="s">
        <v>147</v>
      </c>
    </row>
    <row r="12" spans="1:9" ht="22.5" customHeight="1" x14ac:dyDescent="0.35">
      <c r="A12">
        <v>7</v>
      </c>
      <c r="B12" s="137"/>
      <c r="C12" s="134"/>
      <c r="D12" s="58"/>
      <c r="E12" s="135"/>
      <c r="G12" s="100" t="s">
        <v>148</v>
      </c>
      <c r="H12" s="117"/>
      <c r="I12" s="107" t="s">
        <v>149</v>
      </c>
    </row>
    <row r="13" spans="1:9" ht="22.5" customHeight="1" x14ac:dyDescent="0.35">
      <c r="A13">
        <v>8</v>
      </c>
      <c r="B13" s="137"/>
      <c r="C13" s="134"/>
      <c r="D13" s="58"/>
      <c r="E13" s="97"/>
      <c r="G13" s="100" t="s">
        <v>150</v>
      </c>
      <c r="H13" s="106" t="s">
        <v>151</v>
      </c>
      <c r="I13" s="116"/>
    </row>
    <row r="14" spans="1:9" ht="22.5" customHeight="1" x14ac:dyDescent="0.2">
      <c r="A14">
        <v>9</v>
      </c>
      <c r="B14" s="114"/>
      <c r="C14" s="136"/>
      <c r="D14" s="136"/>
      <c r="E14" s="135"/>
      <c r="G14" s="100" t="s">
        <v>152</v>
      </c>
      <c r="H14" s="106" t="s">
        <v>153</v>
      </c>
      <c r="I14" s="107" t="s">
        <v>154</v>
      </c>
    </row>
    <row r="15" spans="1:9" ht="22.5" customHeight="1" x14ac:dyDescent="0.2">
      <c r="A15">
        <v>10</v>
      </c>
      <c r="B15" s="114"/>
      <c r="C15" s="97"/>
      <c r="D15" s="97"/>
      <c r="E15" s="97"/>
      <c r="G15" s="100" t="s">
        <v>155</v>
      </c>
      <c r="H15" s="106" t="s">
        <v>156</v>
      </c>
      <c r="I15" s="107" t="s">
        <v>157</v>
      </c>
    </row>
    <row r="16" spans="1:9" ht="22.5" customHeight="1" x14ac:dyDescent="0.2">
      <c r="A16">
        <v>11</v>
      </c>
      <c r="B16" s="114"/>
      <c r="C16" s="97"/>
      <c r="D16" s="97"/>
      <c r="E16" s="97"/>
      <c r="G16" s="100" t="s">
        <v>158</v>
      </c>
      <c r="H16" s="106" t="s">
        <v>159</v>
      </c>
      <c r="I16" s="116"/>
    </row>
    <row r="17" spans="1:9" ht="22.5" customHeight="1" x14ac:dyDescent="0.2">
      <c r="A17">
        <v>12</v>
      </c>
      <c r="B17" s="114"/>
      <c r="C17" s="97"/>
      <c r="D17" s="97"/>
      <c r="E17" s="97"/>
      <c r="G17" s="100" t="s">
        <v>160</v>
      </c>
      <c r="H17" s="106" t="s">
        <v>161</v>
      </c>
      <c r="I17" s="116"/>
    </row>
    <row r="18" spans="1:9" ht="22.5" customHeight="1" x14ac:dyDescent="0.2">
      <c r="A18">
        <v>13</v>
      </c>
      <c r="B18" s="114"/>
      <c r="C18" s="97"/>
      <c r="D18" s="97"/>
      <c r="E18" s="97"/>
      <c r="G18" s="100" t="s">
        <v>162</v>
      </c>
      <c r="H18" s="106" t="s">
        <v>163</v>
      </c>
      <c r="I18" s="107" t="s">
        <v>164</v>
      </c>
    </row>
    <row r="19" spans="1:9" ht="22.5" customHeight="1" x14ac:dyDescent="0.2">
      <c r="A19">
        <v>14</v>
      </c>
      <c r="B19" s="114"/>
      <c r="C19" s="97"/>
      <c r="D19" s="97"/>
      <c r="E19" s="97"/>
      <c r="G19" s="100" t="s">
        <v>165</v>
      </c>
      <c r="H19" s="138" t="s">
        <v>166</v>
      </c>
      <c r="I19" s="143" t="s">
        <v>167</v>
      </c>
    </row>
    <row r="20" spans="1:9" ht="22.5" customHeight="1" x14ac:dyDescent="0.2">
      <c r="A20">
        <v>15</v>
      </c>
      <c r="B20" s="114"/>
      <c r="C20" s="97"/>
      <c r="D20" s="97"/>
      <c r="E20" s="97"/>
      <c r="G20" s="111" t="s">
        <v>168</v>
      </c>
      <c r="H20" s="106" t="s">
        <v>169</v>
      </c>
      <c r="I20" s="107" t="s">
        <v>170</v>
      </c>
    </row>
    <row r="21" spans="1:9" ht="22.5" customHeight="1" thickBot="1" x14ac:dyDescent="0.25">
      <c r="A21">
        <v>16</v>
      </c>
      <c r="B21" s="114"/>
      <c r="C21" s="97"/>
      <c r="D21" s="97"/>
      <c r="E21" s="97"/>
      <c r="G21" s="108" t="s">
        <v>171</v>
      </c>
      <c r="H21" s="109" t="s">
        <v>172</v>
      </c>
      <c r="I21" s="110" t="s">
        <v>173</v>
      </c>
    </row>
    <row r="22" spans="1:9" ht="22.5" customHeight="1" x14ac:dyDescent="0.2">
      <c r="A22">
        <v>17</v>
      </c>
      <c r="B22" s="114"/>
      <c r="C22" s="97"/>
      <c r="D22" s="97"/>
      <c r="E22" s="97"/>
    </row>
    <row r="23" spans="1:9" ht="22.5" customHeight="1" x14ac:dyDescent="0.2">
      <c r="A23">
        <v>18</v>
      </c>
      <c r="B23" s="114"/>
      <c r="C23" s="97"/>
      <c r="D23" s="97"/>
      <c r="E23" s="97"/>
    </row>
    <row r="24" spans="1:9" ht="22.5" customHeight="1" x14ac:dyDescent="0.2">
      <c r="A24">
        <v>19</v>
      </c>
      <c r="B24" s="114"/>
      <c r="C24" s="97"/>
      <c r="D24" s="97"/>
      <c r="E24" s="97"/>
    </row>
    <row r="25" spans="1:9" ht="22.5" customHeight="1" x14ac:dyDescent="0.2">
      <c r="A25">
        <v>20</v>
      </c>
      <c r="B25" s="114"/>
      <c r="C25" s="97"/>
      <c r="D25" s="97"/>
      <c r="E25" s="97"/>
    </row>
    <row r="26" spans="1:9" ht="22.5" customHeight="1" x14ac:dyDescent="0.2">
      <c r="A26">
        <v>21</v>
      </c>
      <c r="B26" s="114"/>
      <c r="C26" s="97"/>
      <c r="D26" s="97"/>
      <c r="E26" s="97"/>
    </row>
    <row r="27" spans="1:9" ht="22.5" customHeight="1" x14ac:dyDescent="0.2">
      <c r="A27">
        <v>22</v>
      </c>
      <c r="B27" s="114"/>
      <c r="C27" s="97"/>
      <c r="D27" s="97"/>
      <c r="E27" s="97"/>
    </row>
    <row r="28" spans="1:9" ht="22.5" customHeight="1" x14ac:dyDescent="0.2">
      <c r="A28">
        <v>23</v>
      </c>
      <c r="B28" s="114"/>
      <c r="C28" s="97"/>
      <c r="D28" s="97"/>
      <c r="E28" s="97"/>
    </row>
    <row r="29" spans="1:9" ht="22.5" customHeight="1" x14ac:dyDescent="0.2">
      <c r="A29">
        <v>24</v>
      </c>
      <c r="B29" s="114"/>
      <c r="C29" s="97"/>
      <c r="D29" s="97"/>
      <c r="E29" s="97"/>
    </row>
    <row r="30" spans="1:9" ht="22.5" customHeight="1" x14ac:dyDescent="0.2">
      <c r="A30">
        <v>25</v>
      </c>
      <c r="B30" s="114"/>
      <c r="C30" s="97"/>
      <c r="D30" s="97"/>
      <c r="E30" s="97"/>
    </row>
    <row r="31" spans="1:9" ht="22.5" customHeight="1" x14ac:dyDescent="0.2">
      <c r="A31">
        <v>26</v>
      </c>
      <c r="B31" s="114"/>
      <c r="C31" s="97"/>
      <c r="D31" s="97"/>
      <c r="E31" s="97"/>
    </row>
    <row r="32" spans="1:9" ht="22.5" customHeight="1" x14ac:dyDescent="0.2">
      <c r="A32">
        <v>27</v>
      </c>
      <c r="B32" s="114"/>
      <c r="C32" s="97"/>
      <c r="D32" s="97"/>
      <c r="E32" s="97"/>
    </row>
    <row r="33" spans="1:5" ht="22.5" customHeight="1" x14ac:dyDescent="0.2">
      <c r="A33">
        <v>28</v>
      </c>
      <c r="B33" s="114"/>
      <c r="C33" s="97"/>
      <c r="D33" s="97"/>
      <c r="E33" s="97"/>
    </row>
    <row r="34" spans="1:5" ht="22.5" customHeight="1" x14ac:dyDescent="0.2">
      <c r="A34">
        <v>29</v>
      </c>
      <c r="B34" s="114"/>
      <c r="C34" s="97"/>
      <c r="D34" s="97"/>
      <c r="E34" s="97"/>
    </row>
    <row r="35" spans="1:5" ht="22.5" customHeight="1" x14ac:dyDescent="0.2">
      <c r="A35">
        <v>30</v>
      </c>
      <c r="B35" s="114"/>
      <c r="C35" s="97"/>
      <c r="D35" s="97"/>
      <c r="E35" s="97"/>
    </row>
    <row r="36" spans="1:5" ht="22.5" customHeight="1" x14ac:dyDescent="0.2">
      <c r="A36">
        <v>31</v>
      </c>
      <c r="B36" s="114"/>
      <c r="C36" s="97"/>
      <c r="D36" s="97"/>
      <c r="E36" s="97"/>
    </row>
    <row r="37" spans="1:5" ht="22.5" customHeight="1" x14ac:dyDescent="0.2">
      <c r="A37">
        <v>32</v>
      </c>
      <c r="B37" s="114"/>
      <c r="C37" s="97"/>
      <c r="D37" s="97"/>
      <c r="E37" s="97"/>
    </row>
  </sheetData>
  <protectedRanges>
    <protectedRange sqref="B8" name="名簿_1_1" securityDescriptor="O:WDG:WDD:(A;;CC;;;WD)"/>
    <protectedRange sqref="B10" name="名簿_1_3" securityDescriptor="O:WDG:WDD:(A;;CC;;;WD)"/>
    <protectedRange sqref="B11" name="名簿_1_4" securityDescriptor="O:WDG:WDD:(A;;CC;;;WD)"/>
    <protectedRange sqref="B12" name="名簿_1_5" securityDescriptor="O:WDG:WDD:(A;;CC;;;WD)"/>
    <protectedRange sqref="D12" name="種目_1"/>
    <protectedRange sqref="D13" name="種目_1_1"/>
  </protectedRanges>
  <mergeCells count="2">
    <mergeCell ref="G4:I4"/>
    <mergeCell ref="C2:D2"/>
  </mergeCells>
  <phoneticPr fontId="2"/>
  <dataValidations count="3">
    <dataValidation imeMode="halfKatakana" allowBlank="1" showInputMessage="1" showErrorMessage="1" sqref="C6:C11" xr:uid="{B95FF4C8-250D-4F8C-B83A-9D26C93F49A6}"/>
    <dataValidation imeMode="halfAlpha" allowBlank="1" showInputMessage="1" showErrorMessage="1" sqref="B6:B12" xr:uid="{37070364-EC25-41C7-A66B-BE373EE7A620}"/>
    <dataValidation type="list" allowBlank="1" showInputMessage="1" showErrorMessage="1" sqref="D12:D13" xr:uid="{F0CF9224-141E-44B5-8CDA-B81AC6A4B99E}">
      <formula1>$N$7:$N$21</formula1>
    </dataValidation>
  </dataValidations>
  <pageMargins left="0.56000000000000005" right="0.75" top="0.62" bottom="0.56999999999999995" header="0.51200000000000001" footer="0.51200000000000001"/>
  <pageSetup paperSize="9" scale="9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C89E2-A144-4272-98BE-416C9A4FDCE4}">
  <sheetPr>
    <tabColor theme="0" tint="-0.249977111117893"/>
  </sheetPr>
  <dimension ref="A1:I37"/>
  <sheetViews>
    <sheetView zoomScaleNormal="100" workbookViewId="0">
      <selection activeCell="C8" sqref="C8"/>
    </sheetView>
  </sheetViews>
  <sheetFormatPr defaultColWidth="15.1796875" defaultRowHeight="21" customHeight="1" x14ac:dyDescent="0.2"/>
  <cols>
    <col min="1" max="1" width="4" customWidth="1"/>
    <col min="2" max="2" width="9" customWidth="1"/>
    <col min="3" max="3" width="18.26953125" style="52" bestFit="1" customWidth="1"/>
    <col min="4" max="4" width="9.1796875" style="52" bestFit="1" customWidth="1"/>
    <col min="5" max="5" width="15.1796875" style="52" customWidth="1"/>
    <col min="6" max="6" width="6.26953125" customWidth="1"/>
    <col min="7" max="7" width="8.81640625" bestFit="1" customWidth="1"/>
    <col min="8" max="8" width="9.7265625" bestFit="1" customWidth="1"/>
    <col min="9" max="9" width="12.453125" bestFit="1" customWidth="1"/>
  </cols>
  <sheetData>
    <row r="1" spans="1:9" ht="15.75" customHeight="1" thickBot="1" x14ac:dyDescent="0.25"/>
    <row r="2" spans="1:9" ht="27.75" customHeight="1" thickBot="1" x14ac:dyDescent="0.25">
      <c r="C2" s="336" t="s">
        <v>48</v>
      </c>
      <c r="D2" s="337"/>
      <c r="E2" s="99" t="s">
        <v>62</v>
      </c>
      <c r="F2" s="99"/>
    </row>
    <row r="3" spans="1:9" ht="8.25" customHeight="1" thickBot="1" x14ac:dyDescent="0.25"/>
    <row r="4" spans="1:9" ht="22.5" customHeight="1" x14ac:dyDescent="0.2">
      <c r="C4" s="97" t="s">
        <v>131</v>
      </c>
      <c r="D4" s="97" t="s">
        <v>88</v>
      </c>
      <c r="E4" s="97" t="s">
        <v>12</v>
      </c>
      <c r="G4" s="333" t="s">
        <v>132</v>
      </c>
      <c r="H4" s="334"/>
      <c r="I4" s="335"/>
    </row>
    <row r="5" spans="1:9" ht="22.5" customHeight="1" thickBot="1" x14ac:dyDescent="0.25">
      <c r="A5" s="98" t="s">
        <v>20</v>
      </c>
      <c r="B5" s="112" t="s">
        <v>133</v>
      </c>
      <c r="C5" s="112" t="s">
        <v>134</v>
      </c>
      <c r="D5" s="112">
        <v>3000</v>
      </c>
      <c r="E5" s="112" t="s">
        <v>135</v>
      </c>
      <c r="F5" s="52"/>
      <c r="G5" s="113" t="s">
        <v>88</v>
      </c>
      <c r="H5" s="101" t="s">
        <v>136</v>
      </c>
      <c r="I5" s="102" t="s">
        <v>137</v>
      </c>
    </row>
    <row r="6" spans="1:9" ht="22.5" customHeight="1" thickTop="1" x14ac:dyDescent="0.35">
      <c r="A6">
        <v>1</v>
      </c>
      <c r="B6" s="211"/>
      <c r="C6" s="133"/>
      <c r="D6" s="97"/>
      <c r="E6" s="97"/>
      <c r="G6" s="103">
        <v>100</v>
      </c>
      <c r="H6" s="104" t="s">
        <v>138</v>
      </c>
      <c r="I6" s="105" t="s">
        <v>139</v>
      </c>
    </row>
    <row r="7" spans="1:9" ht="22.5" customHeight="1" x14ac:dyDescent="0.35">
      <c r="A7">
        <v>2</v>
      </c>
      <c r="B7" s="121"/>
      <c r="C7" s="133"/>
      <c r="D7" s="97"/>
      <c r="E7" s="97"/>
      <c r="G7" s="100">
        <v>200</v>
      </c>
      <c r="H7" s="106" t="s">
        <v>140</v>
      </c>
      <c r="I7" s="107" t="s">
        <v>141</v>
      </c>
    </row>
    <row r="8" spans="1:9" ht="22.5" customHeight="1" x14ac:dyDescent="0.35">
      <c r="A8">
        <v>3</v>
      </c>
      <c r="B8" s="121"/>
      <c r="C8" s="133"/>
      <c r="D8" s="97"/>
      <c r="E8" s="97"/>
      <c r="G8" s="100">
        <v>400</v>
      </c>
      <c r="H8" s="106" t="s">
        <v>142</v>
      </c>
      <c r="I8" s="116"/>
    </row>
    <row r="9" spans="1:9" ht="22.5" customHeight="1" x14ac:dyDescent="0.35">
      <c r="A9">
        <v>4</v>
      </c>
      <c r="B9" s="121"/>
      <c r="C9" s="133"/>
      <c r="D9" s="97"/>
      <c r="E9" s="97"/>
      <c r="G9" s="100">
        <v>800</v>
      </c>
      <c r="H9" s="106" t="s">
        <v>143</v>
      </c>
      <c r="I9" s="107" t="s">
        <v>144</v>
      </c>
    </row>
    <row r="10" spans="1:9" ht="22.5" customHeight="1" x14ac:dyDescent="0.35">
      <c r="A10">
        <v>5</v>
      </c>
      <c r="B10" s="121"/>
      <c r="C10" s="133"/>
      <c r="D10" s="97"/>
      <c r="E10" s="97"/>
      <c r="G10" s="100">
        <v>2000</v>
      </c>
      <c r="H10" s="117"/>
      <c r="I10" s="115" t="s">
        <v>145</v>
      </c>
    </row>
    <row r="11" spans="1:9" ht="22.5" customHeight="1" x14ac:dyDescent="0.35">
      <c r="A11">
        <v>6</v>
      </c>
      <c r="B11" s="121"/>
      <c r="C11" s="133"/>
      <c r="D11" s="97"/>
      <c r="E11" s="97"/>
      <c r="G11" s="100">
        <v>3000</v>
      </c>
      <c r="H11" s="106" t="s">
        <v>146</v>
      </c>
      <c r="I11" s="105" t="s">
        <v>147</v>
      </c>
    </row>
    <row r="12" spans="1:9" ht="22.5" customHeight="1" x14ac:dyDescent="0.35">
      <c r="A12">
        <v>7</v>
      </c>
      <c r="B12" s="121"/>
      <c r="C12" s="133"/>
      <c r="D12" s="97"/>
      <c r="E12" s="97"/>
      <c r="G12" s="100" t="s">
        <v>148</v>
      </c>
      <c r="H12" s="117"/>
      <c r="I12" s="107" t="s">
        <v>149</v>
      </c>
    </row>
    <row r="13" spans="1:9" ht="22.5" customHeight="1" x14ac:dyDescent="0.35">
      <c r="A13">
        <v>8</v>
      </c>
      <c r="B13" s="121"/>
      <c r="C13" s="133"/>
      <c r="D13" s="97"/>
      <c r="E13" s="97"/>
      <c r="G13" s="100" t="s">
        <v>150</v>
      </c>
      <c r="H13" s="106" t="s">
        <v>151</v>
      </c>
      <c r="I13" s="116"/>
    </row>
    <row r="14" spans="1:9" ht="22.5" customHeight="1" x14ac:dyDescent="0.35">
      <c r="B14" s="121"/>
      <c r="C14" s="144"/>
      <c r="D14" s="139"/>
      <c r="E14" s="135"/>
      <c r="G14" s="100" t="s">
        <v>152</v>
      </c>
      <c r="H14" s="106" t="s">
        <v>153</v>
      </c>
      <c r="I14" s="107" t="s">
        <v>154</v>
      </c>
    </row>
    <row r="15" spans="1:9" ht="22.5" customHeight="1" x14ac:dyDescent="0.35">
      <c r="A15">
        <v>10</v>
      </c>
      <c r="B15" s="137"/>
      <c r="C15" s="144"/>
      <c r="D15" s="58"/>
      <c r="E15" s="135"/>
      <c r="G15" s="100" t="s">
        <v>155</v>
      </c>
      <c r="H15" s="106" t="s">
        <v>156</v>
      </c>
      <c r="I15" s="107" t="s">
        <v>157</v>
      </c>
    </row>
    <row r="16" spans="1:9" ht="22.5" customHeight="1" x14ac:dyDescent="0.35">
      <c r="A16">
        <v>11</v>
      </c>
      <c r="B16" s="137"/>
      <c r="C16" s="144"/>
      <c r="D16" s="58"/>
      <c r="E16" s="97"/>
      <c r="G16" s="100" t="s">
        <v>158</v>
      </c>
      <c r="H16" s="106" t="s">
        <v>159</v>
      </c>
      <c r="I16" s="143" t="s">
        <v>174</v>
      </c>
    </row>
    <row r="17" spans="1:9" ht="22.5" customHeight="1" x14ac:dyDescent="0.35">
      <c r="A17">
        <v>12</v>
      </c>
      <c r="B17" s="137"/>
      <c r="C17" s="55"/>
      <c r="D17" s="136"/>
      <c r="E17" s="135"/>
      <c r="G17" s="100" t="s">
        <v>160</v>
      </c>
      <c r="H17" s="106" t="s">
        <v>161</v>
      </c>
      <c r="I17" s="143" t="s">
        <v>175</v>
      </c>
    </row>
    <row r="18" spans="1:9" ht="22.5" customHeight="1" x14ac:dyDescent="0.35">
      <c r="A18">
        <v>13</v>
      </c>
      <c r="B18" s="137"/>
      <c r="C18" s="55"/>
      <c r="D18" s="136"/>
      <c r="E18" s="140"/>
      <c r="G18" s="100" t="s">
        <v>162</v>
      </c>
      <c r="H18" s="106" t="s">
        <v>163</v>
      </c>
      <c r="I18" s="107" t="s">
        <v>164</v>
      </c>
    </row>
    <row r="19" spans="1:9" ht="25.4" customHeight="1" x14ac:dyDescent="0.2">
      <c r="A19">
        <v>14</v>
      </c>
      <c r="B19" s="114"/>
      <c r="C19" s="141"/>
      <c r="D19" s="141"/>
      <c r="E19" s="142"/>
      <c r="G19" s="100" t="s">
        <v>165</v>
      </c>
      <c r="H19" s="138" t="s">
        <v>176</v>
      </c>
      <c r="I19" s="143" t="s">
        <v>167</v>
      </c>
    </row>
    <row r="20" spans="1:9" ht="22.5" customHeight="1" x14ac:dyDescent="0.35">
      <c r="A20">
        <v>15</v>
      </c>
      <c r="B20" s="121"/>
      <c r="C20" s="123"/>
      <c r="D20" s="121"/>
      <c r="E20" s="121"/>
      <c r="G20" s="111" t="s">
        <v>168</v>
      </c>
      <c r="H20" s="106" t="s">
        <v>169</v>
      </c>
      <c r="I20" s="107" t="s">
        <v>170</v>
      </c>
    </row>
    <row r="21" spans="1:9" ht="22.5" customHeight="1" thickBot="1" x14ac:dyDescent="0.4">
      <c r="A21">
        <v>16</v>
      </c>
      <c r="B21" s="121"/>
      <c r="C21" s="123"/>
      <c r="D21" s="121"/>
      <c r="E21" s="121"/>
      <c r="G21" s="108" t="s">
        <v>171</v>
      </c>
      <c r="H21" s="109" t="s">
        <v>172</v>
      </c>
      <c r="I21" s="110" t="s">
        <v>173</v>
      </c>
    </row>
    <row r="22" spans="1:9" ht="22.5" customHeight="1" x14ac:dyDescent="0.35">
      <c r="A22">
        <v>17</v>
      </c>
      <c r="B22" s="121"/>
      <c r="C22" s="148"/>
      <c r="D22" s="121"/>
      <c r="E22" s="121"/>
    </row>
    <row r="23" spans="1:9" ht="22.5" customHeight="1" x14ac:dyDescent="0.35">
      <c r="A23">
        <v>18</v>
      </c>
      <c r="B23" s="121"/>
      <c r="C23" s="123"/>
      <c r="D23" s="121"/>
      <c r="E23" s="121"/>
    </row>
    <row r="24" spans="1:9" ht="22.5" customHeight="1" thickBot="1" x14ac:dyDescent="0.4">
      <c r="A24">
        <v>19</v>
      </c>
      <c r="B24" s="121"/>
      <c r="C24" s="123"/>
      <c r="D24" s="121"/>
      <c r="E24" s="121"/>
    </row>
    <row r="25" spans="1:9" ht="22.5" customHeight="1" thickBot="1" x14ac:dyDescent="0.4">
      <c r="A25">
        <v>20</v>
      </c>
      <c r="B25" s="121"/>
      <c r="C25" s="123"/>
      <c r="D25" s="121"/>
      <c r="E25" s="121"/>
      <c r="G25" s="145">
        <f>COUNTA($C$6:$C$231)</f>
        <v>0</v>
      </c>
      <c r="H25" s="146">
        <v>1500</v>
      </c>
      <c r="I25" s="147">
        <f>G25*H25</f>
        <v>0</v>
      </c>
    </row>
    <row r="26" spans="1:9" ht="22.5" customHeight="1" x14ac:dyDescent="0.2">
      <c r="A26">
        <v>21</v>
      </c>
      <c r="B26" s="114"/>
      <c r="C26" s="97"/>
      <c r="D26" s="97"/>
      <c r="E26" s="97"/>
    </row>
    <row r="27" spans="1:9" ht="22.5" customHeight="1" x14ac:dyDescent="0.2">
      <c r="A27">
        <v>22</v>
      </c>
      <c r="B27" s="114"/>
      <c r="C27" s="97"/>
      <c r="D27" s="97"/>
      <c r="E27" s="97"/>
    </row>
    <row r="28" spans="1:9" ht="22.5" customHeight="1" x14ac:dyDescent="0.2">
      <c r="A28">
        <v>23</v>
      </c>
      <c r="B28" s="114"/>
      <c r="C28" s="97"/>
      <c r="D28" s="97"/>
      <c r="E28" s="97"/>
    </row>
    <row r="29" spans="1:9" ht="22.5" customHeight="1" x14ac:dyDescent="0.2">
      <c r="A29">
        <v>24</v>
      </c>
      <c r="B29" s="114"/>
      <c r="C29" s="97"/>
      <c r="D29" s="97"/>
      <c r="E29" s="97"/>
    </row>
    <row r="30" spans="1:9" ht="22.5" customHeight="1" x14ac:dyDescent="0.2">
      <c r="A30">
        <v>25</v>
      </c>
      <c r="B30" s="114"/>
      <c r="C30" s="97"/>
      <c r="D30" s="97"/>
      <c r="E30" s="97"/>
    </row>
    <row r="31" spans="1:9" ht="22.5" customHeight="1" x14ac:dyDescent="0.2">
      <c r="A31">
        <v>26</v>
      </c>
      <c r="B31" s="114"/>
      <c r="C31" s="97"/>
      <c r="D31" s="97"/>
      <c r="E31" s="97"/>
    </row>
    <row r="32" spans="1:9" ht="22.5" customHeight="1" x14ac:dyDescent="0.2">
      <c r="A32">
        <v>27</v>
      </c>
      <c r="B32" s="114"/>
      <c r="C32" s="97"/>
      <c r="D32" s="97"/>
      <c r="E32" s="97"/>
    </row>
    <row r="33" spans="1:5" ht="22.5" customHeight="1" x14ac:dyDescent="0.2">
      <c r="A33">
        <v>28</v>
      </c>
      <c r="B33" s="114"/>
      <c r="C33" s="97"/>
      <c r="D33" s="97"/>
      <c r="E33" s="97"/>
    </row>
    <row r="34" spans="1:5" ht="22.5" customHeight="1" x14ac:dyDescent="0.2">
      <c r="A34">
        <v>29</v>
      </c>
      <c r="B34" s="114"/>
      <c r="C34" s="97"/>
      <c r="D34" s="97"/>
      <c r="E34" s="97"/>
    </row>
    <row r="35" spans="1:5" ht="22.5" customHeight="1" x14ac:dyDescent="0.2">
      <c r="A35">
        <v>30</v>
      </c>
      <c r="B35" s="114"/>
      <c r="C35" s="97"/>
      <c r="D35" s="97"/>
      <c r="E35" s="97"/>
    </row>
    <row r="36" spans="1:5" ht="22.5" customHeight="1" x14ac:dyDescent="0.2">
      <c r="A36">
        <v>31</v>
      </c>
      <c r="B36" s="114"/>
      <c r="C36" s="97"/>
      <c r="D36" s="97"/>
      <c r="E36" s="97"/>
    </row>
    <row r="37" spans="1:5" ht="22.5" customHeight="1" x14ac:dyDescent="0.2">
      <c r="A37">
        <v>32</v>
      </c>
      <c r="B37" s="114"/>
      <c r="C37" s="97"/>
      <c r="D37" s="97"/>
      <c r="E37" s="97"/>
    </row>
  </sheetData>
  <protectedRanges>
    <protectedRange sqref="B8:B9" name="名簿_1_1" securityDescriptor="O:WDG:WDD:(A;;CC;;;WD)"/>
    <protectedRange sqref="C17" name="直接入力"/>
    <protectedRange sqref="B17" name="直接入力_1"/>
    <protectedRange sqref="C18" name="直接入力_2"/>
    <protectedRange sqref="B18" name="直接入力_1_1"/>
  </protectedRanges>
  <mergeCells count="2">
    <mergeCell ref="C2:D2"/>
    <mergeCell ref="G4:I4"/>
  </mergeCells>
  <phoneticPr fontId="2"/>
  <dataValidations count="4">
    <dataValidation type="list" allowBlank="1" showInputMessage="1" showErrorMessage="1" sqref="D15:D16" xr:uid="{4ED9F57E-D7C1-4D3C-A5CB-4609F838A4CA}">
      <formula1>$N$7:$N$21</formula1>
    </dataValidation>
    <dataValidation imeMode="halfAlpha" allowBlank="1" showInputMessage="1" showErrorMessage="1" sqref="B6:B15 B17:B18" xr:uid="{D7A63BAD-95C5-4218-8EFF-A096323FA49B}"/>
    <dataValidation imeMode="halfKatakana" allowBlank="1" showInputMessage="1" showErrorMessage="1" sqref="C6:C14" xr:uid="{CDEF0294-4899-4192-B647-C289D2B13E82}"/>
    <dataValidation imeMode="hiragana" allowBlank="1" showInputMessage="1" showErrorMessage="1" sqref="C17:C18" xr:uid="{00D983E8-F28C-418A-BBFA-8435F22C0517}"/>
  </dataValidations>
  <pageMargins left="0.56000000000000005" right="0.75" top="0.62" bottom="0.56999999999999995" header="0.51200000000000001" footer="0.5120000000000000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EA9FF-67FC-4A3D-B2DB-F216146D4240}">
  <sheetPr>
    <tabColor rgb="FF0070C0"/>
  </sheetPr>
  <dimension ref="A1:R108"/>
  <sheetViews>
    <sheetView topLeftCell="A6" zoomScaleNormal="100" workbookViewId="0">
      <selection activeCell="B9" sqref="B9"/>
    </sheetView>
  </sheetViews>
  <sheetFormatPr defaultColWidth="9" defaultRowHeight="22.5" customHeight="1" x14ac:dyDescent="0.25"/>
  <cols>
    <col min="1" max="1" width="5.54296875" style="6" bestFit="1" customWidth="1"/>
    <col min="2" max="2" width="12.1796875" style="6" customWidth="1"/>
    <col min="3" max="3" width="19" style="6" customWidth="1"/>
    <col min="4" max="4" width="16.54296875" style="6" customWidth="1"/>
    <col min="5" max="5" width="7.26953125" style="6" bestFit="1" customWidth="1"/>
    <col min="6" max="6" width="19.1796875" style="6" bestFit="1" customWidth="1"/>
    <col min="7" max="7" width="14.26953125" style="6" customWidth="1"/>
    <col min="8" max="8" width="9" style="5"/>
    <col min="9" max="9" width="10.7265625" style="5" customWidth="1"/>
    <col min="10" max="10" width="9" style="5"/>
    <col min="11" max="11" width="10.7265625" style="5" customWidth="1"/>
    <col min="12" max="13" width="9" style="5"/>
    <col min="14" max="17" width="9" style="150"/>
    <col min="18" max="16384" width="9" style="5"/>
  </cols>
  <sheetData>
    <row r="1" spans="1:18" ht="22.5" customHeight="1" x14ac:dyDescent="0.3">
      <c r="A1" s="155"/>
      <c r="B1" s="46"/>
      <c r="C1" s="156"/>
      <c r="D1" s="156"/>
      <c r="E1" s="156"/>
      <c r="F1" s="156"/>
      <c r="G1" s="156"/>
    </row>
    <row r="2" spans="1:18" ht="22.5" customHeight="1" x14ac:dyDescent="0.25">
      <c r="A2" s="157"/>
      <c r="B2" s="46"/>
    </row>
    <row r="3" spans="1:18" ht="22.5" customHeight="1" x14ac:dyDescent="0.25">
      <c r="A3" s="157"/>
      <c r="B3" s="46"/>
    </row>
    <row r="4" spans="1:18" ht="22.5" customHeight="1" x14ac:dyDescent="0.25">
      <c r="A4" s="157"/>
      <c r="B4" s="46"/>
    </row>
    <row r="5" spans="1:18" ht="22.5" customHeight="1" x14ac:dyDescent="0.25">
      <c r="A5" s="157"/>
      <c r="B5" s="46"/>
    </row>
    <row r="6" spans="1:18" ht="22.5" customHeight="1" x14ac:dyDescent="0.25">
      <c r="A6" s="157"/>
      <c r="B6" s="46"/>
      <c r="R6" s="150"/>
    </row>
    <row r="7" spans="1:18" ht="22.5" customHeight="1" x14ac:dyDescent="0.25">
      <c r="A7" s="154"/>
      <c r="B7" s="153" t="s">
        <v>5</v>
      </c>
      <c r="C7" s="153" t="s">
        <v>6</v>
      </c>
      <c r="D7" s="153" t="s">
        <v>7</v>
      </c>
      <c r="E7" s="153" t="s">
        <v>8</v>
      </c>
      <c r="F7" s="153" t="s">
        <v>9</v>
      </c>
      <c r="G7" s="153" t="s">
        <v>10</v>
      </c>
      <c r="H7" s="153" t="s">
        <v>11</v>
      </c>
      <c r="I7" s="153" t="s">
        <v>12</v>
      </c>
      <c r="J7" s="153" t="s">
        <v>13</v>
      </c>
      <c r="K7" s="153" t="s">
        <v>12</v>
      </c>
      <c r="L7" s="153" t="s">
        <v>14</v>
      </c>
      <c r="N7" s="150" t="s">
        <v>15</v>
      </c>
      <c r="O7" s="150" t="s">
        <v>16</v>
      </c>
      <c r="P7" s="150" t="s">
        <v>17</v>
      </c>
      <c r="Q7" s="149" t="s">
        <v>18</v>
      </c>
      <c r="R7" s="149" t="s">
        <v>19</v>
      </c>
    </row>
    <row r="8" spans="1:18" ht="22.5" customHeight="1" x14ac:dyDescent="0.2">
      <c r="A8" s="158" t="s">
        <v>20</v>
      </c>
      <c r="B8" s="159">
        <v>9999</v>
      </c>
      <c r="C8" s="152" t="s">
        <v>21</v>
      </c>
      <c r="D8" s="152" t="s">
        <v>22</v>
      </c>
      <c r="E8" s="152" t="s">
        <v>16</v>
      </c>
      <c r="F8" s="160" t="s">
        <v>23</v>
      </c>
      <c r="G8" s="152" t="s">
        <v>24</v>
      </c>
      <c r="H8" s="161" t="s">
        <v>25</v>
      </c>
      <c r="I8" s="161" t="s">
        <v>26</v>
      </c>
      <c r="J8" s="161" t="s">
        <v>27</v>
      </c>
      <c r="K8" s="161" t="s">
        <v>28</v>
      </c>
      <c r="L8" s="161" t="s">
        <v>19</v>
      </c>
      <c r="N8" s="150" t="s">
        <v>29</v>
      </c>
      <c r="O8" s="150" t="s">
        <v>30</v>
      </c>
      <c r="P8" s="150" t="s">
        <v>31</v>
      </c>
      <c r="Q8" s="149" t="s">
        <v>32</v>
      </c>
      <c r="R8" s="149" t="s">
        <v>33</v>
      </c>
    </row>
    <row r="9" spans="1:18" ht="22.5" customHeight="1" x14ac:dyDescent="0.35">
      <c r="A9" s="121">
        <v>1</v>
      </c>
      <c r="B9" s="167"/>
      <c r="C9" s="169"/>
      <c r="D9" s="169"/>
      <c r="E9" s="169"/>
      <c r="F9" s="167"/>
      <c r="G9" s="169"/>
      <c r="H9" s="171"/>
      <c r="I9" s="165"/>
      <c r="J9" s="171"/>
      <c r="K9" s="165"/>
      <c r="L9" s="171"/>
      <c r="N9" s="150" t="s">
        <v>34</v>
      </c>
      <c r="P9" s="150" t="s">
        <v>24</v>
      </c>
      <c r="Q9" s="149" t="s">
        <v>35</v>
      </c>
      <c r="R9" s="149" t="s">
        <v>36</v>
      </c>
    </row>
    <row r="10" spans="1:18" ht="22.5" customHeight="1" x14ac:dyDescent="0.35">
      <c r="A10" s="121">
        <v>2</v>
      </c>
      <c r="B10" s="167"/>
      <c r="C10" s="168"/>
      <c r="D10" s="169"/>
      <c r="E10" s="169"/>
      <c r="F10" s="166"/>
      <c r="G10" s="169"/>
      <c r="H10" s="171"/>
      <c r="I10" s="165"/>
      <c r="J10" s="171"/>
      <c r="K10" s="165"/>
      <c r="L10" s="171"/>
      <c r="N10" s="150" t="s">
        <v>37</v>
      </c>
      <c r="Q10" s="149" t="s">
        <v>38</v>
      </c>
      <c r="R10" s="149"/>
    </row>
    <row r="11" spans="1:18" ht="22.5" customHeight="1" x14ac:dyDescent="0.35">
      <c r="A11" s="121">
        <v>3</v>
      </c>
      <c r="B11" s="167"/>
      <c r="C11" s="168"/>
      <c r="D11" s="169" t="str">
        <f t="shared" ref="D11:D74" si="0">IF(B11=0,"",$D$9)</f>
        <v/>
      </c>
      <c r="E11" s="169"/>
      <c r="F11" s="167"/>
      <c r="G11" s="169"/>
      <c r="H11" s="171"/>
      <c r="I11" s="165"/>
      <c r="J11" s="171"/>
      <c r="K11" s="165"/>
      <c r="L11" s="171"/>
      <c r="N11" s="150" t="s">
        <v>39</v>
      </c>
      <c r="Q11" s="149" t="s">
        <v>40</v>
      </c>
      <c r="R11" s="149"/>
    </row>
    <row r="12" spans="1:18" ht="22.5" customHeight="1" x14ac:dyDescent="0.35">
      <c r="A12" s="121">
        <v>4</v>
      </c>
      <c r="B12" s="167"/>
      <c r="C12" s="168"/>
      <c r="D12" s="169" t="str">
        <f t="shared" si="0"/>
        <v/>
      </c>
      <c r="E12" s="169"/>
      <c r="F12" s="167"/>
      <c r="G12" s="169"/>
      <c r="H12" s="171"/>
      <c r="I12" s="165"/>
      <c r="J12" s="171"/>
      <c r="K12" s="165"/>
      <c r="L12" s="171"/>
      <c r="N12" s="150" t="s">
        <v>22</v>
      </c>
      <c r="Q12" s="149" t="s">
        <v>41</v>
      </c>
    </row>
    <row r="13" spans="1:18" ht="22.5" customHeight="1" x14ac:dyDescent="0.35">
      <c r="A13" s="121">
        <v>5</v>
      </c>
      <c r="B13" s="167"/>
      <c r="C13" s="168"/>
      <c r="D13" s="169" t="str">
        <f t="shared" si="0"/>
        <v/>
      </c>
      <c r="E13" s="169"/>
      <c r="F13" s="167"/>
      <c r="G13" s="169"/>
      <c r="H13" s="171"/>
      <c r="I13" s="165"/>
      <c r="J13" s="171"/>
      <c r="K13" s="165"/>
      <c r="L13" s="171"/>
      <c r="N13" s="150" t="s">
        <v>42</v>
      </c>
      <c r="Q13" s="149" t="s">
        <v>43</v>
      </c>
    </row>
    <row r="14" spans="1:18" ht="22.5" customHeight="1" x14ac:dyDescent="0.35">
      <c r="A14" s="121">
        <v>6</v>
      </c>
      <c r="B14" s="167"/>
      <c r="C14" s="168"/>
      <c r="D14" s="169" t="str">
        <f t="shared" si="0"/>
        <v/>
      </c>
      <c r="E14" s="169"/>
      <c r="F14" s="167"/>
      <c r="G14" s="169"/>
      <c r="H14" s="171"/>
      <c r="I14" s="165"/>
      <c r="J14" s="171"/>
      <c r="K14" s="165"/>
      <c r="L14" s="171"/>
      <c r="N14" s="150" t="s">
        <v>44</v>
      </c>
      <c r="Q14" s="149" t="s">
        <v>45</v>
      </c>
    </row>
    <row r="15" spans="1:18" ht="22.5" customHeight="1" x14ac:dyDescent="0.35">
      <c r="A15" s="121">
        <v>7</v>
      </c>
      <c r="B15" s="167"/>
      <c r="C15" s="168"/>
      <c r="D15" s="169" t="str">
        <f t="shared" si="0"/>
        <v/>
      </c>
      <c r="E15" s="169"/>
      <c r="F15" s="167"/>
      <c r="G15" s="169"/>
      <c r="H15" s="171"/>
      <c r="I15" s="165"/>
      <c r="J15" s="171"/>
      <c r="K15" s="165"/>
      <c r="L15" s="171"/>
      <c r="N15" s="150" t="s">
        <v>46</v>
      </c>
      <c r="Q15" s="149" t="s">
        <v>47</v>
      </c>
    </row>
    <row r="16" spans="1:18" ht="22.5" customHeight="1" x14ac:dyDescent="0.35">
      <c r="A16" s="121">
        <v>8</v>
      </c>
      <c r="B16" s="167"/>
      <c r="C16" s="168"/>
      <c r="D16" s="169" t="str">
        <f t="shared" si="0"/>
        <v/>
      </c>
      <c r="E16" s="169"/>
      <c r="F16" s="167"/>
      <c r="G16" s="169"/>
      <c r="H16" s="171"/>
      <c r="I16" s="165"/>
      <c r="J16" s="171"/>
      <c r="K16" s="165"/>
      <c r="L16" s="171"/>
      <c r="N16" s="150" t="s">
        <v>48</v>
      </c>
      <c r="Q16" s="149" t="s">
        <v>49</v>
      </c>
      <c r="R16" s="60"/>
    </row>
    <row r="17" spans="1:18" ht="22.5" customHeight="1" x14ac:dyDescent="0.35">
      <c r="A17" s="121">
        <v>9</v>
      </c>
      <c r="B17" s="167"/>
      <c r="C17" s="168"/>
      <c r="D17" s="169" t="str">
        <f t="shared" si="0"/>
        <v/>
      </c>
      <c r="E17" s="169"/>
      <c r="F17" s="167"/>
      <c r="G17" s="169"/>
      <c r="H17" s="171"/>
      <c r="I17" s="165"/>
      <c r="J17" s="171"/>
      <c r="K17" s="165"/>
      <c r="L17" s="171"/>
      <c r="Q17" s="149" t="s">
        <v>50</v>
      </c>
      <c r="R17" s="60"/>
    </row>
    <row r="18" spans="1:18" ht="22.5" customHeight="1" x14ac:dyDescent="0.35">
      <c r="A18" s="121">
        <v>10</v>
      </c>
      <c r="B18" s="167"/>
      <c r="C18" s="168"/>
      <c r="D18" s="169" t="str">
        <f t="shared" si="0"/>
        <v/>
      </c>
      <c r="E18" s="169"/>
      <c r="F18" s="167"/>
      <c r="G18" s="169"/>
      <c r="H18" s="171"/>
      <c r="I18" s="165"/>
      <c r="J18" s="171"/>
      <c r="K18" s="165"/>
      <c r="L18" s="171"/>
      <c r="Q18" s="149" t="s">
        <v>27</v>
      </c>
      <c r="R18" s="60"/>
    </row>
    <row r="19" spans="1:18" ht="22.5" customHeight="1" x14ac:dyDescent="0.35">
      <c r="A19" s="121">
        <v>11</v>
      </c>
      <c r="B19" s="167"/>
      <c r="C19" s="168"/>
      <c r="D19" s="169" t="str">
        <f t="shared" si="0"/>
        <v/>
      </c>
      <c r="E19" s="169"/>
      <c r="F19" s="167"/>
      <c r="G19" s="169"/>
      <c r="H19" s="171"/>
      <c r="I19" s="165"/>
      <c r="J19" s="171"/>
      <c r="K19" s="165"/>
      <c r="L19" s="171"/>
      <c r="Q19" s="149" t="s">
        <v>51</v>
      </c>
      <c r="R19" s="60"/>
    </row>
    <row r="20" spans="1:18" ht="22.5" customHeight="1" x14ac:dyDescent="0.35">
      <c r="A20" s="121">
        <v>12</v>
      </c>
      <c r="B20" s="167"/>
      <c r="C20" s="168"/>
      <c r="D20" s="169" t="str">
        <f t="shared" si="0"/>
        <v/>
      </c>
      <c r="E20" s="169"/>
      <c r="F20" s="167"/>
      <c r="G20" s="169"/>
      <c r="H20" s="171"/>
      <c r="I20" s="165"/>
      <c r="J20" s="171"/>
      <c r="K20" s="165"/>
      <c r="L20" s="171"/>
      <c r="Q20" s="149" t="s">
        <v>25</v>
      </c>
      <c r="R20" s="60"/>
    </row>
    <row r="21" spans="1:18" ht="22.5" customHeight="1" x14ac:dyDescent="0.35">
      <c r="A21" s="121">
        <v>13</v>
      </c>
      <c r="B21" s="167"/>
      <c r="C21" s="168"/>
      <c r="D21" s="169" t="str">
        <f t="shared" si="0"/>
        <v/>
      </c>
      <c r="E21" s="169"/>
      <c r="F21" s="167"/>
      <c r="G21" s="169"/>
      <c r="H21" s="171"/>
      <c r="I21" s="165"/>
      <c r="J21" s="171"/>
      <c r="K21" s="165"/>
      <c r="L21" s="171"/>
      <c r="Q21" s="149" t="s">
        <v>52</v>
      </c>
      <c r="R21" s="60"/>
    </row>
    <row r="22" spans="1:18" ht="22.5" customHeight="1" x14ac:dyDescent="0.35">
      <c r="A22" s="121">
        <v>14</v>
      </c>
      <c r="B22" s="167"/>
      <c r="C22" s="168"/>
      <c r="D22" s="169" t="str">
        <f t="shared" si="0"/>
        <v/>
      </c>
      <c r="E22" s="169"/>
      <c r="F22" s="167"/>
      <c r="G22" s="169"/>
      <c r="H22" s="171"/>
      <c r="I22" s="165"/>
      <c r="J22" s="171"/>
      <c r="K22" s="165"/>
      <c r="L22" s="171"/>
      <c r="Q22" s="149" t="s">
        <v>53</v>
      </c>
    </row>
    <row r="23" spans="1:18" ht="22.5" customHeight="1" x14ac:dyDescent="0.35">
      <c r="A23" s="121">
        <v>15</v>
      </c>
      <c r="B23" s="167"/>
      <c r="C23" s="168"/>
      <c r="D23" s="169" t="str">
        <f t="shared" si="0"/>
        <v/>
      </c>
      <c r="E23" s="169"/>
      <c r="F23" s="167"/>
      <c r="G23" s="169"/>
      <c r="H23" s="171"/>
      <c r="I23" s="165"/>
      <c r="J23" s="171"/>
      <c r="K23" s="165"/>
      <c r="L23" s="171"/>
      <c r="Q23" s="149" t="s">
        <v>54</v>
      </c>
    </row>
    <row r="24" spans="1:18" ht="22.5" customHeight="1" x14ac:dyDescent="0.35">
      <c r="A24" s="121">
        <v>16</v>
      </c>
      <c r="B24" s="167"/>
      <c r="C24" s="168"/>
      <c r="D24" s="169" t="str">
        <f t="shared" si="0"/>
        <v/>
      </c>
      <c r="E24" s="169"/>
      <c r="F24" s="167"/>
      <c r="G24" s="169"/>
      <c r="H24" s="171"/>
      <c r="I24" s="165"/>
      <c r="J24" s="171"/>
      <c r="K24" s="165"/>
      <c r="L24" s="171"/>
      <c r="Q24" s="149" t="s">
        <v>55</v>
      </c>
    </row>
    <row r="25" spans="1:18" ht="22.5" customHeight="1" x14ac:dyDescent="0.35">
      <c r="A25" s="121">
        <v>17</v>
      </c>
      <c r="B25" s="167"/>
      <c r="C25" s="168"/>
      <c r="D25" s="169" t="str">
        <f t="shared" si="0"/>
        <v/>
      </c>
      <c r="E25" s="169"/>
      <c r="F25" s="167"/>
      <c r="G25" s="169"/>
      <c r="H25" s="171"/>
      <c r="I25" s="165"/>
      <c r="J25" s="171"/>
      <c r="K25" s="165"/>
      <c r="L25" s="171"/>
      <c r="Q25" s="149" t="s">
        <v>56</v>
      </c>
    </row>
    <row r="26" spans="1:18" ht="22.5" customHeight="1" x14ac:dyDescent="0.35">
      <c r="A26" s="121">
        <v>18</v>
      </c>
      <c r="B26" s="167"/>
      <c r="C26" s="168"/>
      <c r="D26" s="169" t="str">
        <f t="shared" si="0"/>
        <v/>
      </c>
      <c r="E26" s="169"/>
      <c r="F26" s="167"/>
      <c r="G26" s="169"/>
      <c r="H26" s="171"/>
      <c r="I26" s="165"/>
      <c r="J26" s="171"/>
      <c r="K26" s="165"/>
      <c r="L26" s="171"/>
      <c r="Q26" s="149" t="s">
        <v>57</v>
      </c>
    </row>
    <row r="27" spans="1:18" ht="22.5" customHeight="1" x14ac:dyDescent="0.35">
      <c r="A27" s="121">
        <v>19</v>
      </c>
      <c r="B27" s="167"/>
      <c r="C27" s="168"/>
      <c r="D27" s="169" t="str">
        <f t="shared" si="0"/>
        <v/>
      </c>
      <c r="E27" s="169"/>
      <c r="F27" s="167"/>
      <c r="G27" s="169"/>
      <c r="H27" s="171"/>
      <c r="I27" s="165"/>
      <c r="J27" s="171"/>
      <c r="K27" s="165"/>
      <c r="L27" s="171"/>
    </row>
    <row r="28" spans="1:18" ht="22.5" customHeight="1" x14ac:dyDescent="0.35">
      <c r="A28" s="121">
        <v>20</v>
      </c>
      <c r="B28" s="167"/>
      <c r="C28" s="168"/>
      <c r="D28" s="169" t="str">
        <f t="shared" si="0"/>
        <v/>
      </c>
      <c r="E28" s="169"/>
      <c r="F28" s="167"/>
      <c r="G28" s="169"/>
      <c r="H28" s="171"/>
      <c r="I28" s="165"/>
      <c r="J28" s="171"/>
      <c r="K28" s="165"/>
      <c r="L28" s="171"/>
    </row>
    <row r="29" spans="1:18" ht="22.5" customHeight="1" x14ac:dyDescent="0.35">
      <c r="A29" s="121">
        <v>21</v>
      </c>
      <c r="B29" s="167"/>
      <c r="C29" s="168"/>
      <c r="D29" s="169" t="str">
        <f t="shared" si="0"/>
        <v/>
      </c>
      <c r="E29" s="169"/>
      <c r="F29" s="167"/>
      <c r="G29" s="169"/>
      <c r="H29" s="171"/>
      <c r="I29" s="165"/>
      <c r="J29" s="171"/>
      <c r="K29" s="165"/>
      <c r="L29" s="171"/>
    </row>
    <row r="30" spans="1:18" ht="22.5" customHeight="1" x14ac:dyDescent="0.35">
      <c r="A30" s="121">
        <v>22</v>
      </c>
      <c r="B30" s="167"/>
      <c r="C30" s="168"/>
      <c r="D30" s="169" t="str">
        <f t="shared" si="0"/>
        <v/>
      </c>
      <c r="E30" s="169"/>
      <c r="F30" s="167"/>
      <c r="G30" s="169"/>
      <c r="H30" s="171"/>
      <c r="I30" s="165"/>
      <c r="J30" s="171"/>
      <c r="K30" s="165"/>
      <c r="L30" s="171"/>
    </row>
    <row r="31" spans="1:18" ht="22.5" customHeight="1" x14ac:dyDescent="0.35">
      <c r="A31" s="121">
        <v>23</v>
      </c>
      <c r="B31" s="167"/>
      <c r="C31" s="168"/>
      <c r="D31" s="169" t="str">
        <f t="shared" si="0"/>
        <v/>
      </c>
      <c r="E31" s="169"/>
      <c r="F31" s="167"/>
      <c r="G31" s="169"/>
      <c r="H31" s="171"/>
      <c r="I31" s="165"/>
      <c r="J31" s="171"/>
      <c r="K31" s="165"/>
      <c r="L31" s="171"/>
    </row>
    <row r="32" spans="1:18" ht="22.5" customHeight="1" x14ac:dyDescent="0.35">
      <c r="A32" s="121">
        <v>24</v>
      </c>
      <c r="B32" s="167"/>
      <c r="C32" s="168"/>
      <c r="D32" s="169" t="str">
        <f t="shared" si="0"/>
        <v/>
      </c>
      <c r="E32" s="169"/>
      <c r="F32" s="167"/>
      <c r="G32" s="169"/>
      <c r="H32" s="171"/>
      <c r="I32" s="165"/>
      <c r="J32" s="171"/>
      <c r="K32" s="165"/>
      <c r="L32" s="171"/>
    </row>
    <row r="33" spans="1:12" ht="22.5" customHeight="1" x14ac:dyDescent="0.35">
      <c r="A33" s="121">
        <v>25</v>
      </c>
      <c r="B33" s="167"/>
      <c r="C33" s="168"/>
      <c r="D33" s="169" t="str">
        <f t="shared" si="0"/>
        <v/>
      </c>
      <c r="E33" s="169"/>
      <c r="F33" s="167"/>
      <c r="G33" s="169"/>
      <c r="H33" s="171"/>
      <c r="I33" s="165"/>
      <c r="J33" s="171"/>
      <c r="K33" s="165"/>
      <c r="L33" s="171"/>
    </row>
    <row r="34" spans="1:12" ht="22.5" customHeight="1" x14ac:dyDescent="0.35">
      <c r="A34" s="121">
        <v>26</v>
      </c>
      <c r="B34" s="167"/>
      <c r="C34" s="168"/>
      <c r="D34" s="169" t="str">
        <f t="shared" si="0"/>
        <v/>
      </c>
      <c r="E34" s="169"/>
      <c r="F34" s="167"/>
      <c r="G34" s="169"/>
      <c r="H34" s="171"/>
      <c r="I34" s="165"/>
      <c r="J34" s="171"/>
      <c r="K34" s="165"/>
      <c r="L34" s="171"/>
    </row>
    <row r="35" spans="1:12" ht="22.5" customHeight="1" x14ac:dyDescent="0.35">
      <c r="A35" s="121">
        <v>27</v>
      </c>
      <c r="B35" s="167"/>
      <c r="C35" s="168"/>
      <c r="D35" s="169" t="str">
        <f t="shared" si="0"/>
        <v/>
      </c>
      <c r="E35" s="169"/>
      <c r="F35" s="167"/>
      <c r="G35" s="169"/>
      <c r="H35" s="171"/>
      <c r="I35" s="165"/>
      <c r="J35" s="171"/>
      <c r="K35" s="165"/>
      <c r="L35" s="171"/>
    </row>
    <row r="36" spans="1:12" ht="22.5" customHeight="1" x14ac:dyDescent="0.35">
      <c r="A36" s="121">
        <v>28</v>
      </c>
      <c r="B36" s="167"/>
      <c r="C36" s="168"/>
      <c r="D36" s="169" t="str">
        <f t="shared" si="0"/>
        <v/>
      </c>
      <c r="E36" s="169"/>
      <c r="F36" s="167"/>
      <c r="G36" s="169"/>
      <c r="H36" s="171"/>
      <c r="I36" s="165"/>
      <c r="J36" s="171"/>
      <c r="K36" s="165"/>
      <c r="L36" s="171"/>
    </row>
    <row r="37" spans="1:12" ht="22.5" customHeight="1" x14ac:dyDescent="0.35">
      <c r="A37" s="121">
        <v>29</v>
      </c>
      <c r="B37" s="167"/>
      <c r="C37" s="168"/>
      <c r="D37" s="169" t="str">
        <f t="shared" si="0"/>
        <v/>
      </c>
      <c r="E37" s="169"/>
      <c r="F37" s="167"/>
      <c r="G37" s="169"/>
      <c r="H37" s="171"/>
      <c r="I37" s="165"/>
      <c r="J37" s="171"/>
      <c r="K37" s="165"/>
      <c r="L37" s="171"/>
    </row>
    <row r="38" spans="1:12" ht="22.5" customHeight="1" x14ac:dyDescent="0.35">
      <c r="A38" s="121">
        <v>30</v>
      </c>
      <c r="B38" s="167"/>
      <c r="C38" s="168"/>
      <c r="D38" s="169" t="str">
        <f t="shared" si="0"/>
        <v/>
      </c>
      <c r="E38" s="169"/>
      <c r="F38" s="167"/>
      <c r="G38" s="169"/>
      <c r="H38" s="171"/>
      <c r="I38" s="165"/>
      <c r="J38" s="171"/>
      <c r="K38" s="165"/>
      <c r="L38" s="171"/>
    </row>
    <row r="39" spans="1:12" ht="22.5" customHeight="1" x14ac:dyDescent="0.35">
      <c r="A39" s="121">
        <v>31</v>
      </c>
      <c r="B39" s="167"/>
      <c r="C39" s="168"/>
      <c r="D39" s="169" t="str">
        <f t="shared" si="0"/>
        <v/>
      </c>
      <c r="E39" s="169"/>
      <c r="F39" s="167"/>
      <c r="G39" s="169"/>
      <c r="H39" s="171"/>
      <c r="I39" s="165"/>
      <c r="J39" s="171"/>
      <c r="K39" s="165"/>
      <c r="L39" s="171"/>
    </row>
    <row r="40" spans="1:12" ht="22.5" customHeight="1" x14ac:dyDescent="0.35">
      <c r="A40" s="121">
        <v>32</v>
      </c>
      <c r="B40" s="167"/>
      <c r="C40" s="168"/>
      <c r="D40" s="169" t="str">
        <f t="shared" si="0"/>
        <v/>
      </c>
      <c r="E40" s="169"/>
      <c r="F40" s="167"/>
      <c r="G40" s="169"/>
      <c r="H40" s="171"/>
      <c r="I40" s="165"/>
      <c r="J40" s="171"/>
      <c r="K40" s="165"/>
      <c r="L40" s="171"/>
    </row>
    <row r="41" spans="1:12" ht="22.5" customHeight="1" x14ac:dyDescent="0.35">
      <c r="A41" s="121">
        <v>33</v>
      </c>
      <c r="B41" s="167"/>
      <c r="C41" s="168"/>
      <c r="D41" s="169" t="str">
        <f t="shared" si="0"/>
        <v/>
      </c>
      <c r="E41" s="169"/>
      <c r="F41" s="167"/>
      <c r="G41" s="169"/>
      <c r="H41" s="171"/>
      <c r="I41" s="165"/>
      <c r="J41" s="171"/>
      <c r="K41" s="165"/>
      <c r="L41" s="171"/>
    </row>
    <row r="42" spans="1:12" ht="22.5" customHeight="1" x14ac:dyDescent="0.35">
      <c r="A42" s="121">
        <v>34</v>
      </c>
      <c r="B42" s="167"/>
      <c r="C42" s="168"/>
      <c r="D42" s="169" t="str">
        <f t="shared" si="0"/>
        <v/>
      </c>
      <c r="E42" s="169"/>
      <c r="F42" s="167"/>
      <c r="G42" s="169"/>
      <c r="H42" s="171"/>
      <c r="I42" s="165"/>
      <c r="J42" s="171"/>
      <c r="K42" s="165"/>
      <c r="L42" s="171"/>
    </row>
    <row r="43" spans="1:12" ht="22.5" customHeight="1" x14ac:dyDescent="0.35">
      <c r="A43" s="121">
        <v>35</v>
      </c>
      <c r="B43" s="167"/>
      <c r="C43" s="168"/>
      <c r="D43" s="169" t="str">
        <f t="shared" si="0"/>
        <v/>
      </c>
      <c r="E43" s="169"/>
      <c r="F43" s="167"/>
      <c r="G43" s="169"/>
      <c r="H43" s="171"/>
      <c r="I43" s="165"/>
      <c r="J43" s="171"/>
      <c r="K43" s="165"/>
      <c r="L43" s="171"/>
    </row>
    <row r="44" spans="1:12" ht="22.5" customHeight="1" x14ac:dyDescent="0.35">
      <c r="A44" s="121">
        <v>36</v>
      </c>
      <c r="B44" s="167"/>
      <c r="C44" s="168"/>
      <c r="D44" s="169" t="str">
        <f t="shared" si="0"/>
        <v/>
      </c>
      <c r="E44" s="169"/>
      <c r="F44" s="167"/>
      <c r="G44" s="169"/>
      <c r="H44" s="171"/>
      <c r="I44" s="165"/>
      <c r="J44" s="171"/>
      <c r="K44" s="165"/>
      <c r="L44" s="171"/>
    </row>
    <row r="45" spans="1:12" ht="22.5" customHeight="1" x14ac:dyDescent="0.35">
      <c r="A45" s="121">
        <v>37</v>
      </c>
      <c r="B45" s="167"/>
      <c r="C45" s="168"/>
      <c r="D45" s="169" t="str">
        <f t="shared" si="0"/>
        <v/>
      </c>
      <c r="E45" s="169"/>
      <c r="F45" s="167"/>
      <c r="G45" s="169"/>
      <c r="H45" s="171"/>
      <c r="I45" s="165"/>
      <c r="J45" s="171"/>
      <c r="K45" s="165"/>
      <c r="L45" s="171"/>
    </row>
    <row r="46" spans="1:12" ht="22.5" customHeight="1" x14ac:dyDescent="0.35">
      <c r="A46" s="121">
        <v>38</v>
      </c>
      <c r="B46" s="167"/>
      <c r="C46" s="168"/>
      <c r="D46" s="169" t="str">
        <f t="shared" si="0"/>
        <v/>
      </c>
      <c r="E46" s="169"/>
      <c r="F46" s="167"/>
      <c r="G46" s="169"/>
      <c r="H46" s="171"/>
      <c r="I46" s="165"/>
      <c r="J46" s="171"/>
      <c r="K46" s="165"/>
      <c r="L46" s="171"/>
    </row>
    <row r="47" spans="1:12" ht="22.5" customHeight="1" x14ac:dyDescent="0.35">
      <c r="A47" s="121">
        <v>39</v>
      </c>
      <c r="B47" s="167"/>
      <c r="C47" s="168"/>
      <c r="D47" s="169" t="str">
        <f t="shared" si="0"/>
        <v/>
      </c>
      <c r="E47" s="169"/>
      <c r="F47" s="167"/>
      <c r="G47" s="169"/>
      <c r="H47" s="171"/>
      <c r="I47" s="165"/>
      <c r="J47" s="171"/>
      <c r="K47" s="165"/>
      <c r="L47" s="171"/>
    </row>
    <row r="48" spans="1:12" ht="22.5" customHeight="1" x14ac:dyDescent="0.35">
      <c r="A48" s="121">
        <v>40</v>
      </c>
      <c r="B48" s="167"/>
      <c r="C48" s="168"/>
      <c r="D48" s="169" t="str">
        <f t="shared" si="0"/>
        <v/>
      </c>
      <c r="E48" s="169"/>
      <c r="F48" s="167"/>
      <c r="G48" s="169"/>
      <c r="H48" s="171"/>
      <c r="I48" s="165"/>
      <c r="J48" s="171"/>
      <c r="K48" s="165"/>
      <c r="L48" s="171"/>
    </row>
    <row r="49" spans="1:12" ht="22.5" customHeight="1" x14ac:dyDescent="0.35">
      <c r="A49" s="121">
        <v>41</v>
      </c>
      <c r="B49" s="167"/>
      <c r="C49" s="168"/>
      <c r="D49" s="169" t="str">
        <f t="shared" si="0"/>
        <v/>
      </c>
      <c r="E49" s="169"/>
      <c r="F49" s="167"/>
      <c r="G49" s="169"/>
      <c r="H49" s="171"/>
      <c r="I49" s="165"/>
      <c r="J49" s="171"/>
      <c r="K49" s="165"/>
      <c r="L49" s="171"/>
    </row>
    <row r="50" spans="1:12" ht="22.5" customHeight="1" x14ac:dyDescent="0.35">
      <c r="A50" s="121">
        <v>42</v>
      </c>
      <c r="B50" s="167"/>
      <c r="C50" s="168"/>
      <c r="D50" s="169" t="str">
        <f t="shared" si="0"/>
        <v/>
      </c>
      <c r="E50" s="169"/>
      <c r="F50" s="167"/>
      <c r="G50" s="169"/>
      <c r="H50" s="171"/>
      <c r="I50" s="165"/>
      <c r="J50" s="171"/>
      <c r="K50" s="165"/>
      <c r="L50" s="171"/>
    </row>
    <row r="51" spans="1:12" ht="22.5" customHeight="1" x14ac:dyDescent="0.35">
      <c r="A51" s="121">
        <v>43</v>
      </c>
      <c r="B51" s="167"/>
      <c r="C51" s="168"/>
      <c r="D51" s="169" t="str">
        <f t="shared" si="0"/>
        <v/>
      </c>
      <c r="E51" s="169"/>
      <c r="F51" s="167"/>
      <c r="G51" s="169"/>
      <c r="H51" s="171"/>
      <c r="I51" s="165"/>
      <c r="J51" s="171"/>
      <c r="K51" s="165"/>
      <c r="L51" s="171"/>
    </row>
    <row r="52" spans="1:12" ht="22.5" customHeight="1" x14ac:dyDescent="0.35">
      <c r="A52" s="121">
        <v>44</v>
      </c>
      <c r="B52" s="167"/>
      <c r="C52" s="168"/>
      <c r="D52" s="169" t="str">
        <f t="shared" si="0"/>
        <v/>
      </c>
      <c r="E52" s="169"/>
      <c r="F52" s="167"/>
      <c r="G52" s="169"/>
      <c r="H52" s="171"/>
      <c r="I52" s="165"/>
      <c r="J52" s="171"/>
      <c r="K52" s="165"/>
      <c r="L52" s="171"/>
    </row>
    <row r="53" spans="1:12" ht="22.5" customHeight="1" x14ac:dyDescent="0.35">
      <c r="A53" s="121">
        <v>45</v>
      </c>
      <c r="B53" s="167"/>
      <c r="C53" s="168"/>
      <c r="D53" s="169" t="str">
        <f t="shared" si="0"/>
        <v/>
      </c>
      <c r="E53" s="169"/>
      <c r="F53" s="167"/>
      <c r="G53" s="169"/>
      <c r="H53" s="171"/>
      <c r="I53" s="165"/>
      <c r="J53" s="171"/>
      <c r="K53" s="165"/>
      <c r="L53" s="171"/>
    </row>
    <row r="54" spans="1:12" ht="22.5" customHeight="1" x14ac:dyDescent="0.35">
      <c r="A54" s="121">
        <v>46</v>
      </c>
      <c r="B54" s="167"/>
      <c r="C54" s="168"/>
      <c r="D54" s="169" t="str">
        <f t="shared" si="0"/>
        <v/>
      </c>
      <c r="E54" s="169"/>
      <c r="F54" s="167"/>
      <c r="G54" s="169"/>
      <c r="H54" s="171"/>
      <c r="I54" s="165"/>
      <c r="J54" s="171"/>
      <c r="K54" s="165"/>
      <c r="L54" s="171"/>
    </row>
    <row r="55" spans="1:12" ht="22.5" customHeight="1" x14ac:dyDescent="0.35">
      <c r="A55" s="121">
        <v>47</v>
      </c>
      <c r="B55" s="167"/>
      <c r="C55" s="168"/>
      <c r="D55" s="169" t="str">
        <f t="shared" si="0"/>
        <v/>
      </c>
      <c r="E55" s="169"/>
      <c r="F55" s="167"/>
      <c r="G55" s="169"/>
      <c r="H55" s="171"/>
      <c r="I55" s="165"/>
      <c r="J55" s="171"/>
      <c r="K55" s="165"/>
      <c r="L55" s="171"/>
    </row>
    <row r="56" spans="1:12" ht="22.5" customHeight="1" x14ac:dyDescent="0.35">
      <c r="A56" s="121">
        <v>48</v>
      </c>
      <c r="B56" s="167"/>
      <c r="C56" s="168"/>
      <c r="D56" s="169" t="str">
        <f t="shared" si="0"/>
        <v/>
      </c>
      <c r="E56" s="169"/>
      <c r="F56" s="167"/>
      <c r="G56" s="169"/>
      <c r="H56" s="171"/>
      <c r="I56" s="165"/>
      <c r="J56" s="171"/>
      <c r="K56" s="165"/>
      <c r="L56" s="171"/>
    </row>
    <row r="57" spans="1:12" ht="22.5" customHeight="1" x14ac:dyDescent="0.35">
      <c r="A57" s="121">
        <v>49</v>
      </c>
      <c r="B57" s="167"/>
      <c r="C57" s="168"/>
      <c r="D57" s="169" t="str">
        <f t="shared" si="0"/>
        <v/>
      </c>
      <c r="E57" s="169"/>
      <c r="F57" s="167"/>
      <c r="G57" s="169"/>
      <c r="H57" s="171"/>
      <c r="I57" s="165"/>
      <c r="J57" s="171"/>
      <c r="K57" s="165"/>
      <c r="L57" s="171"/>
    </row>
    <row r="58" spans="1:12" ht="22.5" customHeight="1" x14ac:dyDescent="0.35">
      <c r="A58" s="121">
        <v>50</v>
      </c>
      <c r="B58" s="167"/>
      <c r="C58" s="168"/>
      <c r="D58" s="169" t="str">
        <f t="shared" si="0"/>
        <v/>
      </c>
      <c r="E58" s="169"/>
      <c r="F58" s="167"/>
      <c r="G58" s="169"/>
      <c r="H58" s="171"/>
      <c r="I58" s="165"/>
      <c r="J58" s="171"/>
      <c r="K58" s="165"/>
      <c r="L58" s="171"/>
    </row>
    <row r="59" spans="1:12" ht="22.5" customHeight="1" x14ac:dyDescent="0.35">
      <c r="A59" s="121">
        <v>51</v>
      </c>
      <c r="B59" s="167"/>
      <c r="C59" s="168"/>
      <c r="D59" s="169" t="str">
        <f t="shared" si="0"/>
        <v/>
      </c>
      <c r="E59" s="169"/>
      <c r="F59" s="167"/>
      <c r="G59" s="169"/>
      <c r="H59" s="171"/>
      <c r="I59" s="165"/>
      <c r="J59" s="171"/>
      <c r="K59" s="165"/>
      <c r="L59" s="171"/>
    </row>
    <row r="60" spans="1:12" ht="22.5" customHeight="1" x14ac:dyDescent="0.35">
      <c r="A60" s="121">
        <v>52</v>
      </c>
      <c r="B60" s="167"/>
      <c r="C60" s="168"/>
      <c r="D60" s="169" t="str">
        <f t="shared" si="0"/>
        <v/>
      </c>
      <c r="E60" s="169"/>
      <c r="F60" s="167"/>
      <c r="G60" s="169"/>
      <c r="H60" s="171"/>
      <c r="I60" s="165"/>
      <c r="J60" s="171"/>
      <c r="K60" s="165"/>
      <c r="L60" s="171"/>
    </row>
    <row r="61" spans="1:12" ht="22.5" customHeight="1" x14ac:dyDescent="0.35">
      <c r="A61" s="121">
        <v>53</v>
      </c>
      <c r="B61" s="167"/>
      <c r="C61" s="168"/>
      <c r="D61" s="169" t="str">
        <f t="shared" si="0"/>
        <v/>
      </c>
      <c r="E61" s="169"/>
      <c r="F61" s="167"/>
      <c r="G61" s="169"/>
      <c r="H61" s="171"/>
      <c r="I61" s="165"/>
      <c r="J61" s="171"/>
      <c r="K61" s="165"/>
      <c r="L61" s="171"/>
    </row>
    <row r="62" spans="1:12" ht="22.5" customHeight="1" x14ac:dyDescent="0.35">
      <c r="A62" s="121">
        <v>54</v>
      </c>
      <c r="B62" s="167"/>
      <c r="C62" s="168"/>
      <c r="D62" s="169" t="str">
        <f t="shared" si="0"/>
        <v/>
      </c>
      <c r="E62" s="169"/>
      <c r="F62" s="167"/>
      <c r="G62" s="169"/>
      <c r="H62" s="171"/>
      <c r="I62" s="165"/>
      <c r="J62" s="171"/>
      <c r="K62" s="165"/>
      <c r="L62" s="171"/>
    </row>
    <row r="63" spans="1:12" ht="22.5" customHeight="1" x14ac:dyDescent="0.35">
      <c r="A63" s="121">
        <v>55</v>
      </c>
      <c r="B63" s="167"/>
      <c r="C63" s="168"/>
      <c r="D63" s="169" t="str">
        <f t="shared" si="0"/>
        <v/>
      </c>
      <c r="E63" s="169"/>
      <c r="F63" s="167"/>
      <c r="G63" s="169"/>
      <c r="H63" s="171"/>
      <c r="I63" s="165"/>
      <c r="J63" s="171"/>
      <c r="K63" s="165"/>
      <c r="L63" s="171"/>
    </row>
    <row r="64" spans="1:12" ht="22.5" customHeight="1" x14ac:dyDescent="0.35">
      <c r="A64" s="121">
        <v>56</v>
      </c>
      <c r="B64" s="167"/>
      <c r="C64" s="168"/>
      <c r="D64" s="169" t="str">
        <f t="shared" si="0"/>
        <v/>
      </c>
      <c r="E64" s="169"/>
      <c r="F64" s="167"/>
      <c r="G64" s="169"/>
      <c r="H64" s="171"/>
      <c r="I64" s="165"/>
      <c r="J64" s="171"/>
      <c r="K64" s="165"/>
      <c r="L64" s="171"/>
    </row>
    <row r="65" spans="1:12" ht="22.5" customHeight="1" x14ac:dyDescent="0.35">
      <c r="A65" s="121">
        <v>57</v>
      </c>
      <c r="B65" s="167"/>
      <c r="C65" s="168"/>
      <c r="D65" s="169" t="str">
        <f t="shared" si="0"/>
        <v/>
      </c>
      <c r="E65" s="169"/>
      <c r="F65" s="167"/>
      <c r="G65" s="169"/>
      <c r="H65" s="171"/>
      <c r="I65" s="165"/>
      <c r="J65" s="171"/>
      <c r="K65" s="165"/>
      <c r="L65" s="171"/>
    </row>
    <row r="66" spans="1:12" ht="22.5" customHeight="1" x14ac:dyDescent="0.35">
      <c r="A66" s="121">
        <v>58</v>
      </c>
      <c r="B66" s="167"/>
      <c r="C66" s="168"/>
      <c r="D66" s="169" t="str">
        <f t="shared" si="0"/>
        <v/>
      </c>
      <c r="E66" s="169"/>
      <c r="F66" s="167"/>
      <c r="G66" s="169"/>
      <c r="H66" s="171"/>
      <c r="I66" s="165"/>
      <c r="J66" s="171"/>
      <c r="K66" s="165"/>
      <c r="L66" s="171"/>
    </row>
    <row r="67" spans="1:12" ht="22.5" customHeight="1" x14ac:dyDescent="0.35">
      <c r="A67" s="121">
        <v>59</v>
      </c>
      <c r="B67" s="167"/>
      <c r="C67" s="168"/>
      <c r="D67" s="169" t="str">
        <f t="shared" si="0"/>
        <v/>
      </c>
      <c r="E67" s="169"/>
      <c r="F67" s="167"/>
      <c r="G67" s="169"/>
      <c r="H67" s="171"/>
      <c r="I67" s="165"/>
      <c r="J67" s="171"/>
      <c r="K67" s="165"/>
      <c r="L67" s="171"/>
    </row>
    <row r="68" spans="1:12" ht="22.5" customHeight="1" x14ac:dyDescent="0.35">
      <c r="A68" s="121">
        <v>60</v>
      </c>
      <c r="B68" s="167"/>
      <c r="C68" s="168"/>
      <c r="D68" s="169" t="str">
        <f t="shared" si="0"/>
        <v/>
      </c>
      <c r="E68" s="169"/>
      <c r="F68" s="167"/>
      <c r="G68" s="169"/>
      <c r="H68" s="171"/>
      <c r="I68" s="165"/>
      <c r="J68" s="171"/>
      <c r="K68" s="165"/>
      <c r="L68" s="171"/>
    </row>
    <row r="69" spans="1:12" ht="22.5" customHeight="1" x14ac:dyDescent="0.35">
      <c r="A69" s="121">
        <v>61</v>
      </c>
      <c r="B69" s="167"/>
      <c r="C69" s="168"/>
      <c r="D69" s="169" t="str">
        <f t="shared" si="0"/>
        <v/>
      </c>
      <c r="E69" s="169"/>
      <c r="F69" s="167"/>
      <c r="G69" s="169"/>
      <c r="H69" s="171"/>
      <c r="I69" s="165"/>
      <c r="J69" s="171"/>
      <c r="K69" s="165"/>
      <c r="L69" s="171"/>
    </row>
    <row r="70" spans="1:12" ht="22.5" customHeight="1" x14ac:dyDescent="0.35">
      <c r="A70" s="121">
        <v>62</v>
      </c>
      <c r="B70" s="167"/>
      <c r="C70" s="168"/>
      <c r="D70" s="169" t="str">
        <f t="shared" si="0"/>
        <v/>
      </c>
      <c r="E70" s="169"/>
      <c r="F70" s="167"/>
      <c r="G70" s="169"/>
      <c r="H70" s="171"/>
      <c r="I70" s="165"/>
      <c r="J70" s="171"/>
      <c r="K70" s="165"/>
      <c r="L70" s="171"/>
    </row>
    <row r="71" spans="1:12" ht="22.5" customHeight="1" x14ac:dyDescent="0.35">
      <c r="A71" s="121">
        <v>63</v>
      </c>
      <c r="B71" s="167"/>
      <c r="C71" s="168"/>
      <c r="D71" s="169" t="str">
        <f t="shared" si="0"/>
        <v/>
      </c>
      <c r="E71" s="169"/>
      <c r="F71" s="167"/>
      <c r="G71" s="169"/>
      <c r="H71" s="171"/>
      <c r="I71" s="165"/>
      <c r="J71" s="171"/>
      <c r="K71" s="165"/>
      <c r="L71" s="171"/>
    </row>
    <row r="72" spans="1:12" ht="22.5" customHeight="1" x14ac:dyDescent="0.35">
      <c r="A72" s="121">
        <v>64</v>
      </c>
      <c r="B72" s="168"/>
      <c r="C72" s="168"/>
      <c r="D72" s="169" t="str">
        <f t="shared" si="0"/>
        <v/>
      </c>
      <c r="E72" s="169"/>
      <c r="F72" s="167"/>
      <c r="G72" s="169"/>
      <c r="H72" s="171"/>
      <c r="I72" s="165"/>
      <c r="J72" s="171"/>
      <c r="K72" s="165"/>
      <c r="L72" s="171"/>
    </row>
    <row r="73" spans="1:12" ht="22.5" customHeight="1" x14ac:dyDescent="0.35">
      <c r="A73" s="121">
        <v>65</v>
      </c>
      <c r="B73" s="167"/>
      <c r="C73" s="168"/>
      <c r="D73" s="169" t="str">
        <f t="shared" si="0"/>
        <v/>
      </c>
      <c r="E73" s="169"/>
      <c r="F73" s="167"/>
      <c r="G73" s="169"/>
      <c r="H73" s="171"/>
      <c r="I73" s="165"/>
      <c r="J73" s="171"/>
      <c r="K73" s="165"/>
      <c r="L73" s="171"/>
    </row>
    <row r="74" spans="1:12" ht="22.5" customHeight="1" x14ac:dyDescent="0.35">
      <c r="A74" s="121">
        <v>66</v>
      </c>
      <c r="B74" s="167"/>
      <c r="C74" s="168"/>
      <c r="D74" s="169" t="str">
        <f t="shared" si="0"/>
        <v/>
      </c>
      <c r="E74" s="169"/>
      <c r="F74" s="167"/>
      <c r="G74" s="169"/>
      <c r="H74" s="171"/>
      <c r="I74" s="165"/>
      <c r="J74" s="171"/>
      <c r="K74" s="165"/>
      <c r="L74" s="171"/>
    </row>
    <row r="75" spans="1:12" ht="22.5" customHeight="1" x14ac:dyDescent="0.35">
      <c r="A75" s="121">
        <v>67</v>
      </c>
      <c r="B75" s="167"/>
      <c r="C75" s="168"/>
      <c r="D75" s="169" t="str">
        <f t="shared" ref="D75:D108" si="1">IF(B75=0,"",$D$9)</f>
        <v/>
      </c>
      <c r="E75" s="169"/>
      <c r="F75" s="167"/>
      <c r="G75" s="169"/>
      <c r="H75" s="171"/>
      <c r="I75" s="165"/>
      <c r="J75" s="171"/>
      <c r="K75" s="165"/>
      <c r="L75" s="171"/>
    </row>
    <row r="76" spans="1:12" ht="22.5" customHeight="1" x14ac:dyDescent="0.35">
      <c r="A76" s="121">
        <v>68</v>
      </c>
      <c r="B76" s="167"/>
      <c r="C76" s="168"/>
      <c r="D76" s="169" t="str">
        <f t="shared" si="1"/>
        <v/>
      </c>
      <c r="E76" s="169"/>
      <c r="F76" s="167"/>
      <c r="G76" s="169"/>
      <c r="H76" s="171"/>
      <c r="I76" s="165"/>
      <c r="J76" s="171"/>
      <c r="K76" s="165"/>
      <c r="L76" s="171"/>
    </row>
    <row r="77" spans="1:12" ht="22.5" customHeight="1" x14ac:dyDescent="0.35">
      <c r="A77" s="121">
        <v>69</v>
      </c>
      <c r="B77" s="167"/>
      <c r="C77" s="168"/>
      <c r="D77" s="169" t="str">
        <f t="shared" si="1"/>
        <v/>
      </c>
      <c r="E77" s="169"/>
      <c r="F77" s="167"/>
      <c r="G77" s="169"/>
      <c r="H77" s="171"/>
      <c r="I77" s="165"/>
      <c r="J77" s="171"/>
      <c r="K77" s="165"/>
      <c r="L77" s="171"/>
    </row>
    <row r="78" spans="1:12" ht="22.5" customHeight="1" x14ac:dyDescent="0.35">
      <c r="A78" s="121">
        <v>70</v>
      </c>
      <c r="B78" s="167"/>
      <c r="C78" s="168"/>
      <c r="D78" s="169" t="str">
        <f t="shared" si="1"/>
        <v/>
      </c>
      <c r="E78" s="169"/>
      <c r="F78" s="167"/>
      <c r="G78" s="169"/>
      <c r="H78" s="171"/>
      <c r="I78" s="165"/>
      <c r="J78" s="171"/>
      <c r="K78" s="165"/>
      <c r="L78" s="171"/>
    </row>
    <row r="79" spans="1:12" ht="22.5" customHeight="1" x14ac:dyDescent="0.35">
      <c r="A79" s="121">
        <v>71</v>
      </c>
      <c r="B79" s="167"/>
      <c r="C79" s="168"/>
      <c r="D79" s="169" t="str">
        <f t="shared" si="1"/>
        <v/>
      </c>
      <c r="E79" s="169"/>
      <c r="F79" s="167"/>
      <c r="G79" s="169"/>
      <c r="H79" s="171"/>
      <c r="I79" s="165"/>
      <c r="J79" s="171"/>
      <c r="K79" s="165"/>
      <c r="L79" s="171"/>
    </row>
    <row r="80" spans="1:12" ht="22.5" customHeight="1" x14ac:dyDescent="0.35">
      <c r="A80" s="121">
        <v>72</v>
      </c>
      <c r="B80" s="167"/>
      <c r="C80" s="168"/>
      <c r="D80" s="169" t="str">
        <f t="shared" si="1"/>
        <v/>
      </c>
      <c r="E80" s="169"/>
      <c r="F80" s="167"/>
      <c r="G80" s="169"/>
      <c r="H80" s="171"/>
      <c r="I80" s="165"/>
      <c r="J80" s="171"/>
      <c r="K80" s="165"/>
      <c r="L80" s="171"/>
    </row>
    <row r="81" spans="1:12" ht="22.5" customHeight="1" x14ac:dyDescent="0.35">
      <c r="A81" s="121">
        <v>73</v>
      </c>
      <c r="B81" s="167"/>
      <c r="C81" s="168"/>
      <c r="D81" s="169" t="str">
        <f t="shared" si="1"/>
        <v/>
      </c>
      <c r="E81" s="169"/>
      <c r="F81" s="167"/>
      <c r="G81" s="169"/>
      <c r="H81" s="171"/>
      <c r="I81" s="165"/>
      <c r="J81" s="171"/>
      <c r="K81" s="165"/>
      <c r="L81" s="171"/>
    </row>
    <row r="82" spans="1:12" ht="22.5" customHeight="1" x14ac:dyDescent="0.35">
      <c r="A82" s="121">
        <v>74</v>
      </c>
      <c r="B82" s="167"/>
      <c r="C82" s="168"/>
      <c r="D82" s="169" t="str">
        <f t="shared" si="1"/>
        <v/>
      </c>
      <c r="E82" s="169"/>
      <c r="F82" s="167"/>
      <c r="G82" s="169"/>
      <c r="H82" s="171"/>
      <c r="I82" s="165"/>
      <c r="J82" s="171"/>
      <c r="K82" s="165"/>
      <c r="L82" s="171"/>
    </row>
    <row r="83" spans="1:12" ht="22.5" customHeight="1" x14ac:dyDescent="0.35">
      <c r="A83" s="121">
        <v>75</v>
      </c>
      <c r="B83" s="167"/>
      <c r="C83" s="168"/>
      <c r="D83" s="169" t="str">
        <f t="shared" si="1"/>
        <v/>
      </c>
      <c r="E83" s="169"/>
      <c r="F83" s="167"/>
      <c r="G83" s="169"/>
      <c r="H83" s="171"/>
      <c r="I83" s="165"/>
      <c r="J83" s="171"/>
      <c r="K83" s="165"/>
      <c r="L83" s="171"/>
    </row>
    <row r="84" spans="1:12" ht="22.5" customHeight="1" x14ac:dyDescent="0.35">
      <c r="A84" s="121">
        <v>76</v>
      </c>
      <c r="B84" s="167"/>
      <c r="C84" s="168"/>
      <c r="D84" s="169" t="str">
        <f t="shared" si="1"/>
        <v/>
      </c>
      <c r="E84" s="169"/>
      <c r="F84" s="167"/>
      <c r="G84" s="169"/>
      <c r="H84" s="171"/>
      <c r="I84" s="165"/>
      <c r="J84" s="171"/>
      <c r="K84" s="165"/>
      <c r="L84" s="171"/>
    </row>
    <row r="85" spans="1:12" ht="22.5" customHeight="1" x14ac:dyDescent="0.35">
      <c r="A85" s="121">
        <v>77</v>
      </c>
      <c r="B85" s="167"/>
      <c r="C85" s="168"/>
      <c r="D85" s="169" t="str">
        <f t="shared" si="1"/>
        <v/>
      </c>
      <c r="E85" s="169"/>
      <c r="F85" s="167"/>
      <c r="G85" s="169"/>
      <c r="H85" s="171"/>
      <c r="I85" s="165"/>
      <c r="J85" s="171"/>
      <c r="K85" s="165"/>
      <c r="L85" s="171"/>
    </row>
    <row r="86" spans="1:12" ht="22.5" customHeight="1" x14ac:dyDescent="0.35">
      <c r="A86" s="121">
        <v>78</v>
      </c>
      <c r="B86" s="167"/>
      <c r="C86" s="168"/>
      <c r="D86" s="169" t="str">
        <f t="shared" si="1"/>
        <v/>
      </c>
      <c r="E86" s="169"/>
      <c r="F86" s="167"/>
      <c r="G86" s="169"/>
      <c r="H86" s="171"/>
      <c r="I86" s="165"/>
      <c r="J86" s="171"/>
      <c r="K86" s="165"/>
      <c r="L86" s="171"/>
    </row>
    <row r="87" spans="1:12" ht="22.5" customHeight="1" x14ac:dyDescent="0.35">
      <c r="A87" s="121">
        <v>79</v>
      </c>
      <c r="B87" s="167"/>
      <c r="C87" s="168"/>
      <c r="D87" s="169" t="str">
        <f t="shared" si="1"/>
        <v/>
      </c>
      <c r="E87" s="169"/>
      <c r="F87" s="167"/>
      <c r="G87" s="169"/>
      <c r="H87" s="171"/>
      <c r="I87" s="165"/>
      <c r="J87" s="171"/>
      <c r="K87" s="165"/>
      <c r="L87" s="171"/>
    </row>
    <row r="88" spans="1:12" ht="22.5" customHeight="1" x14ac:dyDescent="0.35">
      <c r="A88" s="121">
        <v>80</v>
      </c>
      <c r="B88" s="167"/>
      <c r="C88" s="168"/>
      <c r="D88" s="169" t="str">
        <f t="shared" si="1"/>
        <v/>
      </c>
      <c r="E88" s="169"/>
      <c r="F88" s="167"/>
      <c r="G88" s="169"/>
      <c r="H88" s="171"/>
      <c r="I88" s="165"/>
      <c r="J88" s="171"/>
      <c r="K88" s="165"/>
      <c r="L88" s="171"/>
    </row>
    <row r="89" spans="1:12" ht="22.5" customHeight="1" x14ac:dyDescent="0.35">
      <c r="A89" s="121">
        <v>81</v>
      </c>
      <c r="B89" s="167"/>
      <c r="C89" s="168"/>
      <c r="D89" s="169" t="str">
        <f t="shared" si="1"/>
        <v/>
      </c>
      <c r="E89" s="169"/>
      <c r="F89" s="167"/>
      <c r="G89" s="169"/>
      <c r="H89" s="171"/>
      <c r="I89" s="165"/>
      <c r="J89" s="171"/>
      <c r="K89" s="165"/>
      <c r="L89" s="171"/>
    </row>
    <row r="90" spans="1:12" ht="22.5" customHeight="1" x14ac:dyDescent="0.35">
      <c r="A90" s="121">
        <v>82</v>
      </c>
      <c r="B90" s="167"/>
      <c r="C90" s="168"/>
      <c r="D90" s="169" t="str">
        <f t="shared" si="1"/>
        <v/>
      </c>
      <c r="E90" s="169"/>
      <c r="F90" s="167"/>
      <c r="G90" s="169"/>
      <c r="H90" s="171"/>
      <c r="I90" s="165"/>
      <c r="J90" s="171"/>
      <c r="K90" s="165"/>
      <c r="L90" s="171"/>
    </row>
    <row r="91" spans="1:12" ht="22.5" customHeight="1" x14ac:dyDescent="0.35">
      <c r="A91" s="121">
        <v>83</v>
      </c>
      <c r="B91" s="167"/>
      <c r="C91" s="168"/>
      <c r="D91" s="169" t="str">
        <f t="shared" si="1"/>
        <v/>
      </c>
      <c r="E91" s="169"/>
      <c r="F91" s="167"/>
      <c r="G91" s="169"/>
      <c r="H91" s="171"/>
      <c r="I91" s="165"/>
      <c r="J91" s="171"/>
      <c r="K91" s="165"/>
      <c r="L91" s="171"/>
    </row>
    <row r="92" spans="1:12" ht="22.5" customHeight="1" x14ac:dyDescent="0.35">
      <c r="A92" s="121">
        <v>84</v>
      </c>
      <c r="B92" s="167"/>
      <c r="C92" s="168"/>
      <c r="D92" s="169" t="str">
        <f t="shared" si="1"/>
        <v/>
      </c>
      <c r="E92" s="169"/>
      <c r="F92" s="167"/>
      <c r="G92" s="169"/>
      <c r="H92" s="171"/>
      <c r="I92" s="165"/>
      <c r="J92" s="171"/>
      <c r="K92" s="165"/>
      <c r="L92" s="171"/>
    </row>
    <row r="93" spans="1:12" ht="22.5" customHeight="1" x14ac:dyDescent="0.35">
      <c r="A93" s="121">
        <v>85</v>
      </c>
      <c r="B93" s="167"/>
      <c r="C93" s="168"/>
      <c r="D93" s="169" t="str">
        <f t="shared" si="1"/>
        <v/>
      </c>
      <c r="E93" s="169"/>
      <c r="F93" s="167"/>
      <c r="G93" s="169"/>
      <c r="H93" s="171"/>
      <c r="I93" s="165"/>
      <c r="J93" s="171"/>
      <c r="K93" s="165"/>
      <c r="L93" s="171"/>
    </row>
    <row r="94" spans="1:12" ht="22.5" customHeight="1" x14ac:dyDescent="0.35">
      <c r="A94" s="121">
        <v>86</v>
      </c>
      <c r="B94" s="167"/>
      <c r="C94" s="168"/>
      <c r="D94" s="169" t="str">
        <f t="shared" si="1"/>
        <v/>
      </c>
      <c r="E94" s="169"/>
      <c r="F94" s="167"/>
      <c r="G94" s="169"/>
      <c r="H94" s="171"/>
      <c r="I94" s="165"/>
      <c r="J94" s="171"/>
      <c r="K94" s="165"/>
      <c r="L94" s="171"/>
    </row>
    <row r="95" spans="1:12" ht="22.5" customHeight="1" x14ac:dyDescent="0.35">
      <c r="A95" s="121">
        <v>87</v>
      </c>
      <c r="B95" s="167"/>
      <c r="C95" s="168"/>
      <c r="D95" s="169" t="str">
        <f t="shared" si="1"/>
        <v/>
      </c>
      <c r="E95" s="169"/>
      <c r="F95" s="167"/>
      <c r="G95" s="169"/>
      <c r="H95" s="171"/>
      <c r="I95" s="165"/>
      <c r="J95" s="171"/>
      <c r="K95" s="165"/>
      <c r="L95" s="171"/>
    </row>
    <row r="96" spans="1:12" ht="22.5" customHeight="1" x14ac:dyDescent="0.35">
      <c r="A96" s="121">
        <v>88</v>
      </c>
      <c r="B96" s="170"/>
      <c r="C96" s="168"/>
      <c r="D96" s="169" t="str">
        <f t="shared" si="1"/>
        <v/>
      </c>
      <c r="E96" s="169"/>
      <c r="F96" s="167"/>
      <c r="G96" s="169" t="str">
        <f t="shared" ref="G96:G106" si="2">IF(C96="","",G95)</f>
        <v/>
      </c>
      <c r="H96" s="171"/>
      <c r="I96" s="165"/>
      <c r="J96" s="171"/>
      <c r="K96" s="165"/>
      <c r="L96" s="171"/>
    </row>
    <row r="97" spans="1:12" ht="22.5" customHeight="1" x14ac:dyDescent="0.35">
      <c r="A97" s="121">
        <v>89</v>
      </c>
      <c r="B97" s="170"/>
      <c r="C97" s="168"/>
      <c r="D97" s="169" t="str">
        <f t="shared" si="1"/>
        <v/>
      </c>
      <c r="E97" s="169"/>
      <c r="F97" s="167"/>
      <c r="G97" s="169" t="str">
        <f t="shared" si="2"/>
        <v/>
      </c>
      <c r="H97" s="171"/>
      <c r="I97" s="165"/>
      <c r="J97" s="171"/>
      <c r="K97" s="165"/>
      <c r="L97" s="171"/>
    </row>
    <row r="98" spans="1:12" ht="22.5" customHeight="1" x14ac:dyDescent="0.35">
      <c r="A98" s="121">
        <v>90</v>
      </c>
      <c r="B98" s="170"/>
      <c r="C98" s="168"/>
      <c r="D98" s="169" t="str">
        <f t="shared" si="1"/>
        <v/>
      </c>
      <c r="E98" s="169"/>
      <c r="F98" s="167"/>
      <c r="G98" s="169" t="str">
        <f t="shared" si="2"/>
        <v/>
      </c>
      <c r="H98" s="171"/>
      <c r="I98" s="165"/>
      <c r="J98" s="171"/>
      <c r="K98" s="165"/>
      <c r="L98" s="171"/>
    </row>
    <row r="99" spans="1:12" ht="22.5" customHeight="1" x14ac:dyDescent="0.35">
      <c r="A99" s="121">
        <v>91</v>
      </c>
      <c r="B99" s="170"/>
      <c r="C99" s="168"/>
      <c r="D99" s="169" t="str">
        <f t="shared" si="1"/>
        <v/>
      </c>
      <c r="E99" s="169"/>
      <c r="F99" s="167"/>
      <c r="G99" s="169" t="str">
        <f t="shared" si="2"/>
        <v/>
      </c>
      <c r="H99" s="171"/>
      <c r="I99" s="165"/>
      <c r="J99" s="171"/>
      <c r="K99" s="165"/>
      <c r="L99" s="171"/>
    </row>
    <row r="100" spans="1:12" ht="22.5" customHeight="1" x14ac:dyDescent="0.35">
      <c r="A100" s="121">
        <v>92</v>
      </c>
      <c r="B100" s="170"/>
      <c r="C100" s="168"/>
      <c r="D100" s="169" t="str">
        <f t="shared" si="1"/>
        <v/>
      </c>
      <c r="E100" s="169"/>
      <c r="F100" s="167"/>
      <c r="G100" s="169" t="str">
        <f t="shared" si="2"/>
        <v/>
      </c>
      <c r="H100" s="171"/>
      <c r="I100" s="165"/>
      <c r="J100" s="171"/>
      <c r="K100" s="165"/>
      <c r="L100" s="171"/>
    </row>
    <row r="101" spans="1:12" ht="22.5" customHeight="1" x14ac:dyDescent="0.35">
      <c r="A101" s="121">
        <v>93</v>
      </c>
      <c r="B101" s="170"/>
      <c r="C101" s="168"/>
      <c r="D101" s="169" t="str">
        <f t="shared" si="1"/>
        <v/>
      </c>
      <c r="E101" s="169"/>
      <c r="F101" s="167"/>
      <c r="G101" s="169" t="str">
        <f t="shared" si="2"/>
        <v/>
      </c>
      <c r="H101" s="171"/>
      <c r="I101" s="165"/>
      <c r="J101" s="171"/>
      <c r="K101" s="165"/>
      <c r="L101" s="171"/>
    </row>
    <row r="102" spans="1:12" ht="22.5" customHeight="1" x14ac:dyDescent="0.35">
      <c r="A102" s="121">
        <v>94</v>
      </c>
      <c r="B102" s="170"/>
      <c r="C102" s="168"/>
      <c r="D102" s="169" t="str">
        <f t="shared" si="1"/>
        <v/>
      </c>
      <c r="E102" s="169"/>
      <c r="F102" s="167"/>
      <c r="G102" s="169" t="str">
        <f t="shared" si="2"/>
        <v/>
      </c>
      <c r="H102" s="171"/>
      <c r="I102" s="165"/>
      <c r="J102" s="171"/>
      <c r="K102" s="165"/>
      <c r="L102" s="171"/>
    </row>
    <row r="103" spans="1:12" ht="22.5" customHeight="1" x14ac:dyDescent="0.35">
      <c r="A103" s="121">
        <v>95</v>
      </c>
      <c r="B103" s="170"/>
      <c r="C103" s="168"/>
      <c r="D103" s="169" t="str">
        <f t="shared" si="1"/>
        <v/>
      </c>
      <c r="E103" s="169"/>
      <c r="F103" s="167"/>
      <c r="G103" s="169" t="str">
        <f t="shared" si="2"/>
        <v/>
      </c>
      <c r="H103" s="171"/>
      <c r="I103" s="165"/>
      <c r="J103" s="171"/>
      <c r="K103" s="165"/>
      <c r="L103" s="171"/>
    </row>
    <row r="104" spans="1:12" ht="22.5" customHeight="1" x14ac:dyDescent="0.35">
      <c r="A104" s="121">
        <v>96</v>
      </c>
      <c r="B104" s="170"/>
      <c r="C104" s="168"/>
      <c r="D104" s="169" t="str">
        <f t="shared" si="1"/>
        <v/>
      </c>
      <c r="E104" s="169"/>
      <c r="F104" s="167"/>
      <c r="G104" s="169" t="str">
        <f t="shared" si="2"/>
        <v/>
      </c>
      <c r="H104" s="171"/>
      <c r="I104" s="165"/>
      <c r="J104" s="171"/>
      <c r="K104" s="165"/>
      <c r="L104" s="171"/>
    </row>
    <row r="105" spans="1:12" ht="22.5" customHeight="1" x14ac:dyDescent="0.35">
      <c r="A105" s="121">
        <v>97</v>
      </c>
      <c r="B105" s="170"/>
      <c r="C105" s="168"/>
      <c r="D105" s="169" t="str">
        <f t="shared" si="1"/>
        <v/>
      </c>
      <c r="E105" s="169"/>
      <c r="F105" s="167"/>
      <c r="G105" s="169" t="str">
        <f t="shared" si="2"/>
        <v/>
      </c>
      <c r="H105" s="171"/>
      <c r="I105" s="165"/>
      <c r="J105" s="171"/>
      <c r="K105" s="165"/>
      <c r="L105" s="171"/>
    </row>
    <row r="106" spans="1:12" ht="22.5" customHeight="1" x14ac:dyDescent="0.35">
      <c r="A106" s="121">
        <v>98</v>
      </c>
      <c r="B106" s="170"/>
      <c r="C106" s="168"/>
      <c r="D106" s="169" t="str">
        <f t="shared" si="1"/>
        <v/>
      </c>
      <c r="E106" s="169"/>
      <c r="F106" s="167"/>
      <c r="G106" s="169" t="str">
        <f t="shared" si="2"/>
        <v/>
      </c>
      <c r="H106" s="171"/>
      <c r="I106" s="165"/>
      <c r="J106" s="171"/>
      <c r="K106" s="165"/>
      <c r="L106" s="171"/>
    </row>
    <row r="107" spans="1:12" ht="22.5" customHeight="1" x14ac:dyDescent="0.35">
      <c r="A107" s="121">
        <v>99</v>
      </c>
      <c r="B107" s="168"/>
      <c r="C107" s="168"/>
      <c r="D107" s="169" t="str">
        <f t="shared" si="1"/>
        <v/>
      </c>
      <c r="E107" s="169"/>
      <c r="F107" s="168"/>
      <c r="G107" s="169"/>
      <c r="H107" s="171"/>
      <c r="I107" s="165"/>
      <c r="J107" s="171"/>
      <c r="K107" s="165"/>
      <c r="L107" s="171"/>
    </row>
    <row r="108" spans="1:12" ht="22.5" customHeight="1" x14ac:dyDescent="0.35">
      <c r="A108" s="121">
        <v>100</v>
      </c>
      <c r="B108" s="168"/>
      <c r="C108" s="168"/>
      <c r="D108" s="169" t="str">
        <f t="shared" si="1"/>
        <v/>
      </c>
      <c r="E108" s="169"/>
      <c r="F108" s="168"/>
      <c r="G108" s="169"/>
      <c r="H108" s="171"/>
      <c r="I108" s="165"/>
      <c r="J108" s="171"/>
      <c r="K108" s="165"/>
      <c r="L108" s="171"/>
    </row>
  </sheetData>
  <sheetProtection sheet="1"/>
  <protectedRanges>
    <protectedRange sqref="C82:C106 B73:B106 E82:E106 F44:F53 F55:G106 G9:G53" name="名簿" securityDescriptor="O:WDG:WDD:(A;;CC;;;WD)"/>
    <protectedRange sqref="E8:G8 F42:F43 E39:E53 E55:E81 D9:F10 B9:B38 E11:F38 D11:D108" name="名簿_1" securityDescriptor="O:WDG:WDD:(A;;CC;;;WD)"/>
  </protectedRanges>
  <phoneticPr fontId="2"/>
  <dataValidations count="6">
    <dataValidation imeMode="halfAlpha" allowBlank="1" showInputMessage="1" showErrorMessage="1" sqref="A8:A108" xr:uid="{624DEE72-2071-42C1-87AB-111D309FBBF1}"/>
    <dataValidation type="list" allowBlank="1" showInputMessage="1" showErrorMessage="1" sqref="D8" xr:uid="{D2999B62-60FF-408C-B58B-BA36F51C7D60}">
      <formula1>$N$7:$N$17</formula1>
    </dataValidation>
    <dataValidation type="list" allowBlank="1" showInputMessage="1" showErrorMessage="1" sqref="E8:E108" xr:uid="{56487629-E574-432B-AE75-FF4C46FFCF49}">
      <formula1>$O$7:$O$9</formula1>
    </dataValidation>
    <dataValidation type="list" allowBlank="1" showInputMessage="1" showErrorMessage="1" sqref="G8:G108" xr:uid="{4CCE56C1-E55B-4BC6-98AC-50154F50CE67}">
      <formula1>$P$7:$P$10</formula1>
    </dataValidation>
    <dataValidation type="list" allowBlank="1" showInputMessage="1" showErrorMessage="1" sqref="H8:H108 J8:J108" xr:uid="{8490D57D-1DE3-4501-AFE5-DA7224120656}">
      <formula1>$Q$7:$Q$27</formula1>
    </dataValidation>
    <dataValidation type="list" allowBlank="1" showInputMessage="1" showErrorMessage="1" sqref="L8:L108" xr:uid="{0D4CA007-BFD1-481B-80BF-42310552CA2C}">
      <formula1>$R$7:$R$10</formula1>
    </dataValidation>
  </dataValidations>
  <pageMargins left="0.59055118110236227" right="0.59055118110236227" top="0.98425196850393704" bottom="0.98425196850393704" header="0.51181102362204722" footer="0.51181102362204722"/>
  <pageSetup paperSize="9" orientation="portrait"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59730-1B25-48BC-A6F1-EA71E42F4920}">
  <sheetPr>
    <tabColor rgb="FF00B050"/>
  </sheetPr>
  <dimension ref="A1:S65"/>
  <sheetViews>
    <sheetView zoomScaleNormal="100" workbookViewId="0">
      <selection activeCell="B7" sqref="B7"/>
    </sheetView>
  </sheetViews>
  <sheetFormatPr defaultColWidth="9" defaultRowHeight="13" x14ac:dyDescent="0.2"/>
  <cols>
    <col min="1" max="1" width="10.1796875" style="1" customWidth="1"/>
    <col min="2" max="3" width="15.26953125" style="1" customWidth="1"/>
    <col min="4" max="4" width="4.7265625" style="1" customWidth="1"/>
    <col min="5" max="6" width="2.1796875" style="1" customWidth="1"/>
    <col min="7" max="11" width="6.81640625" style="1" customWidth="1"/>
    <col min="12" max="12" width="9.1796875" style="1" customWidth="1"/>
    <col min="13" max="13" width="9" style="1"/>
    <col min="14" max="14" width="9" style="1" customWidth="1"/>
    <col min="15" max="15" width="9" style="1" hidden="1" customWidth="1"/>
    <col min="16" max="16" width="11.453125" style="1" hidden="1" customWidth="1"/>
    <col min="17" max="16384" width="9" style="1"/>
  </cols>
  <sheetData>
    <row r="1" spans="1:19" ht="21" x14ac:dyDescent="0.3">
      <c r="A1" s="222" t="s">
        <v>58</v>
      </c>
      <c r="B1" s="222"/>
      <c r="C1" s="222"/>
      <c r="D1" s="222"/>
      <c r="E1" s="222"/>
      <c r="F1" s="222"/>
      <c r="G1" s="222"/>
      <c r="H1" s="222"/>
      <c r="I1" s="222"/>
      <c r="J1" s="222"/>
      <c r="K1" s="222"/>
      <c r="L1" s="222"/>
    </row>
    <row r="2" spans="1:19" ht="9" customHeight="1" x14ac:dyDescent="0.2">
      <c r="A2" s="9"/>
      <c r="B2" s="9"/>
      <c r="C2" s="9"/>
      <c r="D2" s="9"/>
      <c r="E2" s="9"/>
      <c r="F2" s="9"/>
      <c r="G2" s="9"/>
      <c r="H2" s="9"/>
      <c r="I2" s="9"/>
      <c r="J2" s="9"/>
      <c r="K2" s="9"/>
      <c r="L2" s="9"/>
    </row>
    <row r="3" spans="1:19" ht="26.25" customHeight="1" x14ac:dyDescent="0.2">
      <c r="A3" s="10" t="s">
        <v>59</v>
      </c>
      <c r="B3" s="223" t="s">
        <v>60</v>
      </c>
      <c r="C3" s="223"/>
      <c r="D3" s="223"/>
      <c r="E3" s="223"/>
      <c r="F3" s="11"/>
      <c r="G3" s="57" t="s">
        <v>61</v>
      </c>
      <c r="H3" s="236">
        <f>名簿入力!D9</f>
        <v>0</v>
      </c>
      <c r="I3" s="236"/>
      <c r="J3" s="237" t="s">
        <v>62</v>
      </c>
      <c r="K3" s="237"/>
      <c r="L3" s="54" t="s">
        <v>63</v>
      </c>
      <c r="N3" s="212" t="s">
        <v>64</v>
      </c>
      <c r="O3" s="212"/>
      <c r="P3" s="212"/>
      <c r="Q3" s="212"/>
      <c r="R3" s="212"/>
      <c r="S3" s="212"/>
    </row>
    <row r="4" spans="1:19" ht="9.75" customHeight="1" thickBot="1" x14ac:dyDescent="0.25">
      <c r="A4" s="9"/>
      <c r="B4" s="9"/>
      <c r="C4" s="9"/>
      <c r="D4" s="9"/>
      <c r="E4" s="9"/>
      <c r="F4" s="9"/>
      <c r="G4" s="9"/>
      <c r="H4" s="9"/>
      <c r="I4" s="9"/>
      <c r="J4" s="9"/>
      <c r="K4" s="9"/>
      <c r="L4" s="9"/>
    </row>
    <row r="5" spans="1:19" s="2" customFormat="1" ht="25.5" customHeight="1" x14ac:dyDescent="0.2">
      <c r="A5" s="224" t="s">
        <v>65</v>
      </c>
      <c r="B5" s="226" t="s">
        <v>66</v>
      </c>
      <c r="C5" s="226" t="s">
        <v>67</v>
      </c>
      <c r="D5" s="228" t="s">
        <v>68</v>
      </c>
      <c r="E5" s="230" t="s">
        <v>69</v>
      </c>
      <c r="F5" s="238" t="s">
        <v>70</v>
      </c>
      <c r="G5" s="232" t="s">
        <v>71</v>
      </c>
      <c r="H5" s="233"/>
      <c r="I5" s="233"/>
      <c r="J5" s="233"/>
      <c r="K5" s="233"/>
      <c r="L5" s="234" t="s">
        <v>72</v>
      </c>
      <c r="N5" s="60" t="s">
        <v>18</v>
      </c>
      <c r="O5" s="2">
        <f>COUNTIF($G$7:$G$41,N5)</f>
        <v>0</v>
      </c>
      <c r="P5" s="2">
        <f>COUNTIF($I$7:$I$41,N5)</f>
        <v>0</v>
      </c>
      <c r="Q5" s="2">
        <f>SUM(O5:P5)</f>
        <v>0</v>
      </c>
    </row>
    <row r="6" spans="1:19" s="2" customFormat="1" ht="25.5" customHeight="1" thickBot="1" x14ac:dyDescent="0.25">
      <c r="A6" s="225"/>
      <c r="B6" s="227"/>
      <c r="C6" s="227"/>
      <c r="D6" s="229"/>
      <c r="E6" s="231"/>
      <c r="F6" s="239"/>
      <c r="G6" s="162">
        <v>1</v>
      </c>
      <c r="H6" s="163" t="s">
        <v>12</v>
      </c>
      <c r="I6" s="162">
        <v>2</v>
      </c>
      <c r="J6" s="163" t="s">
        <v>12</v>
      </c>
      <c r="K6" s="164" t="s">
        <v>14</v>
      </c>
      <c r="L6" s="235"/>
      <c r="N6" s="60" t="s">
        <v>32</v>
      </c>
      <c r="O6" s="2">
        <f t="shared" ref="O6:O20" si="0">COUNTIF($G$7:$G$41,N6)</f>
        <v>0</v>
      </c>
      <c r="P6" s="2">
        <f t="shared" ref="P6:P20" si="1">COUNTIF($I$7:$I$41,N6)</f>
        <v>0</v>
      </c>
      <c r="Q6" s="2">
        <f t="shared" ref="Q6:Q20" si="2">SUM(O6:P6)</f>
        <v>0</v>
      </c>
    </row>
    <row r="7" spans="1:19" ht="21.75" customHeight="1" thickTop="1" x14ac:dyDescent="0.2">
      <c r="A7" s="178"/>
      <c r="B7" s="177" t="str">
        <f>IF(A7=0,"",VLOOKUP(A7,名簿入力!$B$9:$L$108,2))</f>
        <v/>
      </c>
      <c r="C7" s="183" t="str">
        <f>IF(A7=0,"",VLOOKUP(A7,名簿入力!$B$9:$L$108,5))</f>
        <v/>
      </c>
      <c r="D7" s="183" t="str">
        <f>IF(A7=0,"",VLOOKUP(A7,名簿入力!$B$9:$L$108,4))</f>
        <v/>
      </c>
      <c r="E7" s="220" t="str">
        <f>IF(A7=0,"",VLOOKUP(A7,名簿入力!$B$9:$L$108,6))</f>
        <v/>
      </c>
      <c r="F7" s="220"/>
      <c r="G7" s="184" t="str">
        <f>IF(A7=0,"",VLOOKUP(A7,名簿入力!$B$9:$L$108,7))</f>
        <v/>
      </c>
      <c r="H7" s="185" t="str">
        <f>IF(A7=0,"",VLOOKUP(A7,名簿入力!$B$9:$L$108,8))</f>
        <v/>
      </c>
      <c r="I7" s="184" t="str">
        <f>IF(A7=0,"",VLOOKUP(A7,名簿入力!$B$9:$L$108,9))</f>
        <v/>
      </c>
      <c r="J7" s="185" t="str">
        <f>IF(A7=0,"",VLOOKUP(A7,名簿入力!$B$9:$L$108,10))</f>
        <v/>
      </c>
      <c r="K7" s="186" t="str">
        <f>IF(A7=0,"",VLOOKUP(A7,名簿入力!$B$9:$L$108,11))</f>
        <v/>
      </c>
      <c r="L7" s="172"/>
      <c r="N7" s="60" t="s">
        <v>35</v>
      </c>
      <c r="O7" s="2">
        <f t="shared" si="0"/>
        <v>0</v>
      </c>
      <c r="P7" s="2">
        <f t="shared" si="1"/>
        <v>0</v>
      </c>
      <c r="Q7" s="2">
        <f t="shared" si="2"/>
        <v>0</v>
      </c>
    </row>
    <row r="8" spans="1:19" ht="21.75" customHeight="1" x14ac:dyDescent="0.2">
      <c r="A8" s="179"/>
      <c r="B8" s="173" t="str">
        <f>IF(A8=0,"",VLOOKUP(A8,名簿入力!$B$9:$L$108,2))</f>
        <v/>
      </c>
      <c r="C8" s="151" t="str">
        <f>IF(A8=0,"",VLOOKUP(A8,名簿入力!$B$9:$L$108,5))</f>
        <v/>
      </c>
      <c r="D8" s="151" t="str">
        <f>IF(A8=0,"",VLOOKUP(A8,名簿入力!$B$9:$L$108,4))</f>
        <v/>
      </c>
      <c r="E8" s="213" t="str">
        <f>IF(A8=0,"",VLOOKUP(A8,名簿入力!$B$9:$L$108,6))</f>
        <v/>
      </c>
      <c r="F8" s="213"/>
      <c r="G8" s="58" t="str">
        <f>IF(A8=0,"",VLOOKUP(A8,名簿入力!$B$9:$L$108,7))</f>
        <v/>
      </c>
      <c r="H8" s="187" t="str">
        <f>IF(A8=0,"",VLOOKUP(A8,名簿入力!$B$9:$L$108,8))</f>
        <v/>
      </c>
      <c r="I8" s="58" t="str">
        <f>IF(A8=0,"",VLOOKUP(A8,名簿入力!$B$9:$L$108,9))</f>
        <v/>
      </c>
      <c r="J8" s="187" t="str">
        <f>IF(A8=0,"",VLOOKUP(A8,名簿入力!$B$9:$L$108,10))</f>
        <v/>
      </c>
      <c r="K8" s="188" t="str">
        <f>IF(A8=0,"",VLOOKUP(A8,名簿入力!$B$9:$L$108,11))</f>
        <v/>
      </c>
      <c r="L8" s="207"/>
      <c r="N8" s="60" t="s">
        <v>38</v>
      </c>
      <c r="O8" s="2">
        <f t="shared" si="0"/>
        <v>0</v>
      </c>
      <c r="P8" s="2">
        <f t="shared" si="1"/>
        <v>0</v>
      </c>
      <c r="Q8" s="2">
        <f t="shared" si="2"/>
        <v>0</v>
      </c>
    </row>
    <row r="9" spans="1:19" ht="21.75" customHeight="1" x14ac:dyDescent="0.2">
      <c r="A9" s="179"/>
      <c r="B9" s="173" t="str">
        <f>IF(A9=0,"",VLOOKUP(A9,名簿入力!$B$9:$L$108,2))</f>
        <v/>
      </c>
      <c r="C9" s="151" t="str">
        <f>IF(A9=0,"",VLOOKUP(A9,名簿入力!$B$9:$L$108,5))</f>
        <v/>
      </c>
      <c r="D9" s="151" t="str">
        <f>IF(A9=0,"",VLOOKUP(A9,名簿入力!$B$9:$L$108,4))</f>
        <v/>
      </c>
      <c r="E9" s="213" t="str">
        <f>IF(A9=0,"",VLOOKUP(A9,名簿入力!$B$9:$L$108,6))</f>
        <v/>
      </c>
      <c r="F9" s="213"/>
      <c r="G9" s="58" t="str">
        <f>IF(A9=0,"",VLOOKUP(A9,名簿入力!$B$9:$L$108,7))</f>
        <v/>
      </c>
      <c r="H9" s="187" t="str">
        <f>IF(A9=0,"",VLOOKUP(A9,名簿入力!$B$9:$L$108,8))</f>
        <v/>
      </c>
      <c r="I9" s="58" t="str">
        <f>IF(A9=0,"",VLOOKUP(A9,名簿入力!$B$9:$L$108,9))</f>
        <v/>
      </c>
      <c r="J9" s="187" t="str">
        <f>IF(A9=0,"",VLOOKUP(A9,名簿入力!$B$9:$L$108,10))</f>
        <v/>
      </c>
      <c r="K9" s="188" t="str">
        <f>IF(A9=0,"",VLOOKUP(A9,名簿入力!$B$9:$L$108,11))</f>
        <v/>
      </c>
      <c r="L9" s="207"/>
      <c r="N9" s="60" t="s">
        <v>40</v>
      </c>
      <c r="O9" s="2">
        <f t="shared" si="0"/>
        <v>0</v>
      </c>
      <c r="P9" s="2">
        <f t="shared" si="1"/>
        <v>0</v>
      </c>
      <c r="Q9" s="2">
        <f t="shared" si="2"/>
        <v>0</v>
      </c>
    </row>
    <row r="10" spans="1:19" ht="21.75" customHeight="1" x14ac:dyDescent="0.2">
      <c r="A10" s="179"/>
      <c r="B10" s="173" t="str">
        <f>IF(A10=0,"",VLOOKUP(A10,名簿入力!$B$9:$L$108,2))</f>
        <v/>
      </c>
      <c r="C10" s="151" t="str">
        <f>IF(A10=0,"",VLOOKUP(A10,名簿入力!$B$9:$L$108,5))</f>
        <v/>
      </c>
      <c r="D10" s="151" t="str">
        <f>IF(A10=0,"",VLOOKUP(A10,名簿入力!$B$9:$L$108,4))</f>
        <v/>
      </c>
      <c r="E10" s="213" t="str">
        <f>IF(A10=0,"",VLOOKUP(A10,名簿入力!$B$9:$L$108,6))</f>
        <v/>
      </c>
      <c r="F10" s="213"/>
      <c r="G10" s="58" t="str">
        <f>IF(A10=0,"",VLOOKUP(A10,名簿入力!$B$9:$L$108,7))</f>
        <v/>
      </c>
      <c r="H10" s="187" t="str">
        <f>IF(A10=0,"",VLOOKUP(A10,名簿入力!$B$9:$L$108,8))</f>
        <v/>
      </c>
      <c r="I10" s="58" t="str">
        <f>IF(A10=0,"",VLOOKUP(A10,名簿入力!$B$9:$L$108,9))</f>
        <v/>
      </c>
      <c r="J10" s="187" t="str">
        <f>IF(A10=0,"",VLOOKUP(A10,名簿入力!$B$9:$L$108,10))</f>
        <v/>
      </c>
      <c r="K10" s="188" t="str">
        <f>IF(A10=0,"",VLOOKUP(A10,名簿入力!$B$9:$L$108,11))</f>
        <v/>
      </c>
      <c r="L10" s="207"/>
      <c r="N10" s="60" t="s">
        <v>41</v>
      </c>
      <c r="O10" s="2">
        <f t="shared" si="0"/>
        <v>0</v>
      </c>
      <c r="P10" s="2">
        <f t="shared" si="1"/>
        <v>0</v>
      </c>
      <c r="Q10" s="2">
        <f t="shared" si="2"/>
        <v>0</v>
      </c>
    </row>
    <row r="11" spans="1:19" ht="21.75" customHeight="1" thickBot="1" x14ac:dyDescent="0.25">
      <c r="A11" s="180"/>
      <c r="B11" s="174" t="str">
        <f>IF(A11=0,"",VLOOKUP(A11,名簿入力!$B$9:$L$108,2))</f>
        <v/>
      </c>
      <c r="C11" s="189" t="str">
        <f>IF(A11=0,"",VLOOKUP(A11,名簿入力!$B$9:$L$108,5))</f>
        <v/>
      </c>
      <c r="D11" s="189" t="str">
        <f>IF(A11=0,"",VLOOKUP(A11,名簿入力!$B$9:$L$108,4))</f>
        <v/>
      </c>
      <c r="E11" s="221" t="str">
        <f>IF(A11=0,"",VLOOKUP(A11,名簿入力!$B$9:$L$108,6))</f>
        <v/>
      </c>
      <c r="F11" s="221"/>
      <c r="G11" s="190" t="str">
        <f>IF(A11=0,"",VLOOKUP(A11,名簿入力!$B$9:$L$108,7))</f>
        <v/>
      </c>
      <c r="H11" s="191" t="str">
        <f>IF(A11=0,"",VLOOKUP(A11,名簿入力!$B$9:$L$108,8))</f>
        <v/>
      </c>
      <c r="I11" s="190" t="str">
        <f>IF(A11=0,"",VLOOKUP(A11,名簿入力!$B$9:$L$108,9))</f>
        <v/>
      </c>
      <c r="J11" s="191" t="str">
        <f>IF(A11=0,"",VLOOKUP(A11,名簿入力!$B$9:$L$108,10))</f>
        <v/>
      </c>
      <c r="K11" s="192" t="str">
        <f>IF(A11=0,"",VLOOKUP(A11,名簿入力!$B$9:$L$108,11))</f>
        <v/>
      </c>
      <c r="L11" s="208"/>
      <c r="N11" s="60" t="s">
        <v>47</v>
      </c>
      <c r="O11" s="2">
        <f t="shared" si="0"/>
        <v>0</v>
      </c>
      <c r="P11" s="2">
        <f t="shared" si="1"/>
        <v>0</v>
      </c>
      <c r="Q11" s="2">
        <f t="shared" si="2"/>
        <v>0</v>
      </c>
    </row>
    <row r="12" spans="1:19" ht="21.75" customHeight="1" x14ac:dyDescent="0.2">
      <c r="A12" s="181"/>
      <c r="B12" s="175" t="str">
        <f>IF(A12=0,"",VLOOKUP(A12,名簿入力!$B$9:$L$108,2))</f>
        <v/>
      </c>
      <c r="C12" s="193" t="str">
        <f>IF(A12=0,"",VLOOKUP(A12,名簿入力!$B$9:$L$108,5))</f>
        <v/>
      </c>
      <c r="D12" s="193" t="str">
        <f>IF(A12=0,"",VLOOKUP(A12,名簿入力!$B$9:$L$108,4))</f>
        <v/>
      </c>
      <c r="E12" s="219" t="str">
        <f>IF(A12=0,"",VLOOKUP(A12,名簿入力!$B$9:$L$108,6))</f>
        <v/>
      </c>
      <c r="F12" s="219"/>
      <c r="G12" s="194" t="str">
        <f>IF(A12=0,"",VLOOKUP(A12,名簿入力!$B$9:$L$108,7))</f>
        <v/>
      </c>
      <c r="H12" s="195" t="str">
        <f>IF(A12=0,"",VLOOKUP(A12,名簿入力!$B$9:$L$108,8))</f>
        <v/>
      </c>
      <c r="I12" s="194" t="str">
        <f>IF(A12=0,"",VLOOKUP(A12,名簿入力!$B$9:$L$108,9))</f>
        <v/>
      </c>
      <c r="J12" s="195" t="str">
        <f>IF(A12=0,"",VLOOKUP(A12,名簿入力!$B$9:$L$108,10))</f>
        <v/>
      </c>
      <c r="K12" s="196" t="str">
        <f>IF(A12=0,"",VLOOKUP(A12,名簿入力!$B$9:$L$108,11))</f>
        <v/>
      </c>
      <c r="L12" s="209"/>
      <c r="N12" s="60" t="s">
        <v>49</v>
      </c>
      <c r="O12" s="2">
        <f t="shared" si="0"/>
        <v>0</v>
      </c>
      <c r="P12" s="2">
        <f t="shared" si="1"/>
        <v>0</v>
      </c>
      <c r="Q12" s="2">
        <f t="shared" si="2"/>
        <v>0</v>
      </c>
    </row>
    <row r="13" spans="1:19" ht="21.75" customHeight="1" x14ac:dyDescent="0.2">
      <c r="A13" s="179"/>
      <c r="B13" s="173" t="str">
        <f>IF(A13=0,"",VLOOKUP(A13,名簿入力!$B$9:$L$108,2))</f>
        <v/>
      </c>
      <c r="C13" s="151" t="str">
        <f>IF(A13=0,"",VLOOKUP(A13,名簿入力!$B$9:$L$108,5))</f>
        <v/>
      </c>
      <c r="D13" s="151" t="str">
        <f>IF(A13=0,"",VLOOKUP(A13,名簿入力!$B$9:$L$108,4))</f>
        <v/>
      </c>
      <c r="E13" s="213" t="str">
        <f>IF(A13=0,"",VLOOKUP(A13,名簿入力!$B$9:$L$108,6))</f>
        <v/>
      </c>
      <c r="F13" s="213"/>
      <c r="G13" s="58" t="str">
        <f>IF(A13=0,"",VLOOKUP(A13,名簿入力!$B$9:$L$108,7))</f>
        <v/>
      </c>
      <c r="H13" s="187" t="str">
        <f>IF(A13=0,"",VLOOKUP(A13,名簿入力!$B$9:$L$108,8))</f>
        <v/>
      </c>
      <c r="I13" s="58" t="str">
        <f>IF(A13=0,"",VLOOKUP(A13,名簿入力!$B$9:$L$108,9))</f>
        <v/>
      </c>
      <c r="J13" s="187" t="str">
        <f>IF(A13=0,"",VLOOKUP(A13,名簿入力!$B$9:$L$108,10))</f>
        <v/>
      </c>
      <c r="K13" s="188" t="str">
        <f>IF(A13=0,"",VLOOKUP(A13,名簿入力!$B$9:$L$108,11))</f>
        <v/>
      </c>
      <c r="L13" s="207"/>
      <c r="N13" s="60" t="s">
        <v>27</v>
      </c>
      <c r="O13" s="2">
        <f t="shared" si="0"/>
        <v>0</v>
      </c>
      <c r="P13" s="2">
        <f t="shared" si="1"/>
        <v>0</v>
      </c>
      <c r="Q13" s="2">
        <f t="shared" si="2"/>
        <v>0</v>
      </c>
    </row>
    <row r="14" spans="1:19" ht="21.75" customHeight="1" x14ac:dyDescent="0.2">
      <c r="A14" s="179"/>
      <c r="B14" s="173" t="str">
        <f>IF(A14=0,"",VLOOKUP(A14,名簿入力!$B$9:$L$108,2))</f>
        <v/>
      </c>
      <c r="C14" s="151" t="str">
        <f>IF(A14=0,"",VLOOKUP(A14,名簿入力!$B$9:$L$108,5))</f>
        <v/>
      </c>
      <c r="D14" s="151" t="str">
        <f>IF(A14=0,"",VLOOKUP(A14,名簿入力!$B$9:$L$108,4))</f>
        <v/>
      </c>
      <c r="E14" s="213" t="str">
        <f>IF(A14=0,"",VLOOKUP(A14,名簿入力!$B$9:$L$108,6))</f>
        <v/>
      </c>
      <c r="F14" s="213"/>
      <c r="G14" s="58" t="str">
        <f>IF(A14=0,"",VLOOKUP(A14,名簿入力!$B$9:$L$108,7))</f>
        <v/>
      </c>
      <c r="H14" s="187" t="str">
        <f>IF(A14=0,"",VLOOKUP(A14,名簿入力!$B$9:$L$108,8))</f>
        <v/>
      </c>
      <c r="I14" s="58" t="str">
        <f>IF(A14=0,"",VLOOKUP(A14,名簿入力!$B$9:$L$108,9))</f>
        <v/>
      </c>
      <c r="J14" s="187" t="str">
        <f>IF(A14=0,"",VLOOKUP(A14,名簿入力!$B$9:$L$108,10))</f>
        <v/>
      </c>
      <c r="K14" s="188" t="str">
        <f>IF(A14=0,"",VLOOKUP(A14,名簿入力!$B$9:$L$108,11))</f>
        <v/>
      </c>
      <c r="L14" s="207"/>
      <c r="N14" s="60" t="s">
        <v>25</v>
      </c>
      <c r="O14" s="2">
        <f t="shared" si="0"/>
        <v>0</v>
      </c>
      <c r="P14" s="2">
        <f t="shared" si="1"/>
        <v>0</v>
      </c>
      <c r="Q14" s="2">
        <f t="shared" si="2"/>
        <v>0</v>
      </c>
    </row>
    <row r="15" spans="1:19" ht="21.75" customHeight="1" x14ac:dyDescent="0.2">
      <c r="A15" s="179"/>
      <c r="B15" s="173" t="str">
        <f>IF(A15=0,"",VLOOKUP(A15,名簿入力!$B$9:$L$108,2))</f>
        <v/>
      </c>
      <c r="C15" s="151" t="str">
        <f>IF(A15=0,"",VLOOKUP(A15,名簿入力!$B$9:$L$108,5))</f>
        <v/>
      </c>
      <c r="D15" s="151" t="str">
        <f>IF(A15=0,"",VLOOKUP(A15,名簿入力!$B$9:$L$108,4))</f>
        <v/>
      </c>
      <c r="E15" s="213" t="str">
        <f>IF(A15=0,"",VLOOKUP(A15,名簿入力!$B$9:$L$108,6))</f>
        <v/>
      </c>
      <c r="F15" s="213"/>
      <c r="G15" s="58" t="str">
        <f>IF(A15=0,"",VLOOKUP(A15,名簿入力!$B$9:$L$108,7))</f>
        <v/>
      </c>
      <c r="H15" s="187" t="str">
        <f>IF(A15=0,"",VLOOKUP(A15,名簿入力!$B$9:$L$108,8))</f>
        <v/>
      </c>
      <c r="I15" s="58" t="str">
        <f>IF(A15=0,"",VLOOKUP(A15,名簿入力!$B$9:$L$108,9))</f>
        <v/>
      </c>
      <c r="J15" s="187" t="str">
        <f>IF(A15=0,"",VLOOKUP(A15,名簿入力!$B$9:$L$108,10))</f>
        <v/>
      </c>
      <c r="K15" s="188" t="str">
        <f>IF(A15=0,"",VLOOKUP(A15,名簿入力!$B$9:$L$108,11))</f>
        <v/>
      </c>
      <c r="L15" s="207"/>
      <c r="N15" s="60" t="s">
        <v>52</v>
      </c>
      <c r="O15" s="2">
        <f t="shared" si="0"/>
        <v>0</v>
      </c>
      <c r="P15" s="2">
        <f t="shared" si="1"/>
        <v>0</v>
      </c>
      <c r="Q15" s="2">
        <f t="shared" si="2"/>
        <v>0</v>
      </c>
    </row>
    <row r="16" spans="1:19" ht="21.75" customHeight="1" thickBot="1" x14ac:dyDescent="0.25">
      <c r="A16" s="182"/>
      <c r="B16" s="176" t="str">
        <f>IF(A16=0,"",VLOOKUP(A16,名簿入力!$B$9:$L$108,2))</f>
        <v/>
      </c>
      <c r="C16" s="197" t="str">
        <f>IF(A16=0,"",VLOOKUP(A16,名簿入力!$B$9:$L$108,5))</f>
        <v/>
      </c>
      <c r="D16" s="197" t="str">
        <f>IF(A16=0,"",VLOOKUP(A16,名簿入力!$B$9:$L$108,4))</f>
        <v/>
      </c>
      <c r="E16" s="218" t="str">
        <f>IF(A16=0,"",VLOOKUP(A16,名簿入力!$B$9:$L$108,6))</f>
        <v/>
      </c>
      <c r="F16" s="218"/>
      <c r="G16" s="198" t="str">
        <f>IF(A16=0,"",VLOOKUP(A16,名簿入力!$B$9:$L$108,7))</f>
        <v/>
      </c>
      <c r="H16" s="199" t="str">
        <f>IF(A16=0,"",VLOOKUP(A16,名簿入力!$B$9:$L$108,8))</f>
        <v/>
      </c>
      <c r="I16" s="198" t="str">
        <f>IF(A16=0,"",VLOOKUP(A16,名簿入力!$B$9:$L$108,9))</f>
        <v/>
      </c>
      <c r="J16" s="199" t="str">
        <f>IF(A16=0,"",VLOOKUP(A16,名簿入力!$B$9:$L$108,10))</f>
        <v/>
      </c>
      <c r="K16" s="200" t="str">
        <f>IF(A16=0,"",VLOOKUP(A16,名簿入力!$B$9:$L$108,11))</f>
        <v/>
      </c>
      <c r="L16" s="210"/>
      <c r="N16" s="60" t="s">
        <v>53</v>
      </c>
      <c r="O16" s="2">
        <f t="shared" si="0"/>
        <v>0</v>
      </c>
      <c r="P16" s="2">
        <f t="shared" si="1"/>
        <v>0</v>
      </c>
      <c r="Q16" s="2">
        <f t="shared" si="2"/>
        <v>0</v>
      </c>
    </row>
    <row r="17" spans="1:17" ht="21.75" customHeight="1" x14ac:dyDescent="0.2">
      <c r="A17" s="178"/>
      <c r="B17" s="177" t="str">
        <f>IF(A17=0,"",VLOOKUP(A17,名簿入力!$B$9:$L$108,2))</f>
        <v/>
      </c>
      <c r="C17" s="183" t="str">
        <f>IF(A17=0,"",VLOOKUP(A17,名簿入力!$B$9:$L$108,5))</f>
        <v/>
      </c>
      <c r="D17" s="183" t="str">
        <f>IF(A17=0,"",VLOOKUP(A17,名簿入力!$B$9:$L$108,4))</f>
        <v/>
      </c>
      <c r="E17" s="220" t="str">
        <f>IF(A17=0,"",VLOOKUP(A17,名簿入力!$B$9:$L$108,6))</f>
        <v/>
      </c>
      <c r="F17" s="220"/>
      <c r="G17" s="184" t="str">
        <f>IF(A17=0,"",VLOOKUP(A17,名簿入力!$B$9:$L$108,7))</f>
        <v/>
      </c>
      <c r="H17" s="185" t="str">
        <f>IF(A17=0,"",VLOOKUP(A17,名簿入力!$B$9:$L$108,8))</f>
        <v/>
      </c>
      <c r="I17" s="184" t="str">
        <f>IF(A17=0,"",VLOOKUP(A17,名簿入力!$B$9:$L$108,9))</f>
        <v/>
      </c>
      <c r="J17" s="185" t="str">
        <f>IF(A17=0,"",VLOOKUP(A17,名簿入力!$B$9:$L$108,10))</f>
        <v/>
      </c>
      <c r="K17" s="186" t="str">
        <f>IF(A17=0,"",VLOOKUP(A17,名簿入力!$B$9:$L$108,11))</f>
        <v/>
      </c>
      <c r="L17" s="172"/>
      <c r="N17" s="60" t="s">
        <v>54</v>
      </c>
      <c r="O17" s="2">
        <f t="shared" si="0"/>
        <v>0</v>
      </c>
      <c r="P17" s="2">
        <f t="shared" si="1"/>
        <v>0</v>
      </c>
      <c r="Q17" s="2">
        <f t="shared" si="2"/>
        <v>0</v>
      </c>
    </row>
    <row r="18" spans="1:17" ht="21.75" customHeight="1" x14ac:dyDescent="0.2">
      <c r="A18" s="179"/>
      <c r="B18" s="173" t="str">
        <f>IF(A18=0,"",VLOOKUP(A18,名簿入力!$B$9:$L$108,2))</f>
        <v/>
      </c>
      <c r="C18" s="151" t="str">
        <f>IF(A18=0,"",VLOOKUP(A18,名簿入力!$B$9:$L$108,5))</f>
        <v/>
      </c>
      <c r="D18" s="151" t="str">
        <f>IF(A18=0,"",VLOOKUP(A18,名簿入力!$B$9:$L$108,4))</f>
        <v/>
      </c>
      <c r="E18" s="213" t="str">
        <f>IF(A18=0,"",VLOOKUP(A18,名簿入力!$B$9:$L$108,6))</f>
        <v/>
      </c>
      <c r="F18" s="213"/>
      <c r="G18" s="58" t="str">
        <f>IF(A18=0,"",VLOOKUP(A18,名簿入力!$B$9:$L$108,7))</f>
        <v/>
      </c>
      <c r="H18" s="187" t="str">
        <f>IF(A18=0,"",VLOOKUP(A18,名簿入力!$B$9:$L$108,8))</f>
        <v/>
      </c>
      <c r="I18" s="58" t="str">
        <f>IF(A18=0,"",VLOOKUP(A18,名簿入力!$B$9:$L$108,9))</f>
        <v/>
      </c>
      <c r="J18" s="187" t="str">
        <f>IF(A18=0,"",VLOOKUP(A18,名簿入力!$B$9:$L$108,10))</f>
        <v/>
      </c>
      <c r="K18" s="188" t="str">
        <f>IF(A18=0,"",VLOOKUP(A18,名簿入力!$B$9:$L$108,11))</f>
        <v/>
      </c>
      <c r="L18" s="207"/>
      <c r="N18" s="60" t="s">
        <v>55</v>
      </c>
      <c r="O18" s="2">
        <f t="shared" si="0"/>
        <v>0</v>
      </c>
      <c r="P18" s="2">
        <f t="shared" si="1"/>
        <v>0</v>
      </c>
      <c r="Q18" s="2">
        <f t="shared" si="2"/>
        <v>0</v>
      </c>
    </row>
    <row r="19" spans="1:17" ht="21.75" customHeight="1" x14ac:dyDescent="0.2">
      <c r="A19" s="179"/>
      <c r="B19" s="173" t="str">
        <f>IF(A19=0,"",VLOOKUP(A19,名簿入力!$B$9:$L$108,2))</f>
        <v/>
      </c>
      <c r="C19" s="151" t="str">
        <f>IF(A19=0,"",VLOOKUP(A19,名簿入力!$B$9:$L$108,5))</f>
        <v/>
      </c>
      <c r="D19" s="151" t="str">
        <f>IF(A19=0,"",VLOOKUP(A19,名簿入力!$B$9:$L$108,4))</f>
        <v/>
      </c>
      <c r="E19" s="213" t="str">
        <f>IF(A19=0,"",VLOOKUP(A19,名簿入力!$B$9:$L$108,6))</f>
        <v/>
      </c>
      <c r="F19" s="213"/>
      <c r="G19" s="58" t="str">
        <f>IF(A19=0,"",VLOOKUP(A19,名簿入力!$B$9:$L$108,7))</f>
        <v/>
      </c>
      <c r="H19" s="187" t="str">
        <f>IF(A19=0,"",VLOOKUP(A19,名簿入力!$B$9:$L$108,8))</f>
        <v/>
      </c>
      <c r="I19" s="58" t="str">
        <f>IF(A19=0,"",VLOOKUP(A19,名簿入力!$B$9:$L$108,9))</f>
        <v/>
      </c>
      <c r="J19" s="187" t="str">
        <f>IF(A19=0,"",VLOOKUP(A19,名簿入力!$B$9:$L$108,10))</f>
        <v/>
      </c>
      <c r="K19" s="188" t="str">
        <f>IF(A19=0,"",VLOOKUP(A19,名簿入力!$B$9:$L$108,11))</f>
        <v/>
      </c>
      <c r="L19" s="207"/>
      <c r="N19" s="60" t="s">
        <v>56</v>
      </c>
      <c r="O19" s="2">
        <f t="shared" si="0"/>
        <v>0</v>
      </c>
      <c r="P19" s="2">
        <f t="shared" si="1"/>
        <v>0</v>
      </c>
      <c r="Q19" s="2">
        <f t="shared" si="2"/>
        <v>0</v>
      </c>
    </row>
    <row r="20" spans="1:17" ht="21.75" customHeight="1" x14ac:dyDescent="0.2">
      <c r="A20" s="179"/>
      <c r="B20" s="173" t="str">
        <f>IF(A20=0,"",VLOOKUP(A20,名簿入力!$B$9:$L$108,2))</f>
        <v/>
      </c>
      <c r="C20" s="151" t="str">
        <f>IF(A20=0,"",VLOOKUP(A20,名簿入力!$B$9:$L$108,5))</f>
        <v/>
      </c>
      <c r="D20" s="151" t="str">
        <f>IF(A20=0,"",VLOOKUP(A20,名簿入力!$B$9:$L$108,4))</f>
        <v/>
      </c>
      <c r="E20" s="213" t="str">
        <f>IF(A20=0,"",VLOOKUP(A20,名簿入力!$B$9:$L$108,6))</f>
        <v/>
      </c>
      <c r="F20" s="213"/>
      <c r="G20" s="58" t="str">
        <f>IF(A20=0,"",VLOOKUP(A20,名簿入力!$B$9:$L$108,7))</f>
        <v/>
      </c>
      <c r="H20" s="187" t="str">
        <f>IF(A20=0,"",VLOOKUP(A20,名簿入力!$B$9:$L$108,8))</f>
        <v/>
      </c>
      <c r="I20" s="58" t="str">
        <f>IF(A20=0,"",VLOOKUP(A20,名簿入力!$B$9:$L$108,9))</f>
        <v/>
      </c>
      <c r="J20" s="187" t="str">
        <f>IF(A20=0,"",VLOOKUP(A20,名簿入力!$B$9:$L$108,10))</f>
        <v/>
      </c>
      <c r="K20" s="188" t="str">
        <f>IF(A20=0,"",VLOOKUP(A20,名簿入力!$B$9:$L$108,11))</f>
        <v/>
      </c>
      <c r="L20" s="207"/>
      <c r="N20" s="60" t="s">
        <v>57</v>
      </c>
      <c r="O20" s="2">
        <f t="shared" si="0"/>
        <v>0</v>
      </c>
      <c r="P20" s="2">
        <f t="shared" si="1"/>
        <v>0</v>
      </c>
      <c r="Q20" s="2">
        <f t="shared" si="2"/>
        <v>0</v>
      </c>
    </row>
    <row r="21" spans="1:17" ht="21.75" customHeight="1" thickBot="1" x14ac:dyDescent="0.25">
      <c r="A21" s="180"/>
      <c r="B21" s="174" t="str">
        <f>IF(A21=0,"",VLOOKUP(A21,名簿入力!$B$9:$L$108,2))</f>
        <v/>
      </c>
      <c r="C21" s="189" t="str">
        <f>IF(A21=0,"",VLOOKUP(A21,名簿入力!$B$9:$L$108,5))</f>
        <v/>
      </c>
      <c r="D21" s="189" t="str">
        <f>IF(A21=0,"",VLOOKUP(A21,名簿入力!$B$9:$L$108,4))</f>
        <v/>
      </c>
      <c r="E21" s="221" t="str">
        <f>IF(A21=0,"",VLOOKUP(A21,名簿入力!$B$9:$L$108,6))</f>
        <v/>
      </c>
      <c r="F21" s="221"/>
      <c r="G21" s="190" t="str">
        <f>IF(A21=0,"",VLOOKUP(A21,名簿入力!$B$9:$L$108,7))</f>
        <v/>
      </c>
      <c r="H21" s="191" t="str">
        <f>IF(A21=0,"",VLOOKUP(A21,名簿入力!$B$9:$L$108,8))</f>
        <v/>
      </c>
      <c r="I21" s="190" t="str">
        <f>IF(A21=0,"",VLOOKUP(A21,名簿入力!$B$9:$L$108,9))</f>
        <v/>
      </c>
      <c r="J21" s="191" t="str">
        <f>IF(A21=0,"",VLOOKUP(A21,名簿入力!$B$9:$L$108,10))</f>
        <v/>
      </c>
      <c r="K21" s="192" t="str">
        <f>IF(A21=0,"",VLOOKUP(A21,名簿入力!$B$9:$L$108,11))</f>
        <v/>
      </c>
      <c r="L21" s="208"/>
    </row>
    <row r="22" spans="1:17" ht="21.75" customHeight="1" x14ac:dyDescent="0.2">
      <c r="A22" s="181"/>
      <c r="B22" s="175" t="str">
        <f>IF(A22=0,"",VLOOKUP(A22,名簿入力!$B$9:$L$108,2))</f>
        <v/>
      </c>
      <c r="C22" s="193" t="str">
        <f>IF(A22=0,"",VLOOKUP(A22,名簿入力!$B$9:$L$108,5))</f>
        <v/>
      </c>
      <c r="D22" s="193" t="str">
        <f>IF(A22=0,"",VLOOKUP(A22,名簿入力!$B$9:$L$108,4))</f>
        <v/>
      </c>
      <c r="E22" s="219" t="str">
        <f>IF(A22=0,"",VLOOKUP(A22,名簿入力!$B$9:$L$108,6))</f>
        <v/>
      </c>
      <c r="F22" s="219"/>
      <c r="G22" s="194" t="str">
        <f>IF(A22=0,"",VLOOKUP(A22,名簿入力!$B$9:$L$108,7))</f>
        <v/>
      </c>
      <c r="H22" s="195" t="str">
        <f>IF(A22=0,"",VLOOKUP(A22,名簿入力!$B$9:$L$108,8))</f>
        <v/>
      </c>
      <c r="I22" s="194" t="str">
        <f>IF(A22=0,"",VLOOKUP(A22,名簿入力!$B$9:$L$108,9))</f>
        <v/>
      </c>
      <c r="J22" s="195" t="str">
        <f>IF(A22=0,"",VLOOKUP(A22,名簿入力!$B$9:$L$108,10))</f>
        <v/>
      </c>
      <c r="K22" s="196" t="str">
        <f>IF(A22=0,"",VLOOKUP(A22,名簿入力!$B$9:$L$108,11))</f>
        <v/>
      </c>
      <c r="L22" s="209"/>
    </row>
    <row r="23" spans="1:17" ht="21.75" customHeight="1" x14ac:dyDescent="0.2">
      <c r="A23" s="179"/>
      <c r="B23" s="173" t="str">
        <f>IF(A23=0,"",VLOOKUP(A23,名簿入力!$B$9:$L$108,2))</f>
        <v/>
      </c>
      <c r="C23" s="151" t="str">
        <f>IF(A23=0,"",VLOOKUP(A23,名簿入力!$B$9:$L$108,5))</f>
        <v/>
      </c>
      <c r="D23" s="151" t="str">
        <f>IF(A23=0,"",VLOOKUP(A23,名簿入力!$B$9:$L$108,4))</f>
        <v/>
      </c>
      <c r="E23" s="213" t="str">
        <f>IF(A23=0,"",VLOOKUP(A23,名簿入力!$B$9:$L$108,6))</f>
        <v/>
      </c>
      <c r="F23" s="213"/>
      <c r="G23" s="58" t="str">
        <f>IF(A23=0,"",VLOOKUP(A23,名簿入力!$B$9:$L$108,7))</f>
        <v/>
      </c>
      <c r="H23" s="187" t="str">
        <f>IF(A23=0,"",VLOOKUP(A23,名簿入力!$B$9:$L$108,8))</f>
        <v/>
      </c>
      <c r="I23" s="58" t="str">
        <f>IF(A23=0,"",VLOOKUP(A23,名簿入力!$B$9:$L$108,9))</f>
        <v/>
      </c>
      <c r="J23" s="187" t="str">
        <f>IF(A23=0,"",VLOOKUP(A23,名簿入力!$B$9:$L$108,10))</f>
        <v/>
      </c>
      <c r="K23" s="188" t="str">
        <f>IF(A23=0,"",VLOOKUP(A23,名簿入力!$B$9:$L$108,11))</f>
        <v/>
      </c>
      <c r="L23" s="207"/>
      <c r="N23" s="52"/>
    </row>
    <row r="24" spans="1:17" ht="21.75" customHeight="1" x14ac:dyDescent="0.2">
      <c r="A24" s="179"/>
      <c r="B24" s="173" t="str">
        <f>IF(A24=0,"",VLOOKUP(A24,名簿入力!$B$9:$L$108,2))</f>
        <v/>
      </c>
      <c r="C24" s="151" t="str">
        <f>IF(A24=0,"",VLOOKUP(A24,名簿入力!$B$9:$L$108,5))</f>
        <v/>
      </c>
      <c r="D24" s="151" t="str">
        <f>IF(A24=0,"",VLOOKUP(A24,名簿入力!$B$9:$L$108,4))</f>
        <v/>
      </c>
      <c r="E24" s="213" t="str">
        <f>IF(A24=0,"",VLOOKUP(A24,名簿入力!$B$9:$L$108,6))</f>
        <v/>
      </c>
      <c r="F24" s="213"/>
      <c r="G24" s="58" t="str">
        <f>IF(A24=0,"",VLOOKUP(A24,名簿入力!$B$9:$L$108,7))</f>
        <v/>
      </c>
      <c r="H24" s="187" t="str">
        <f>IF(A24=0,"",VLOOKUP(A24,名簿入力!$B$9:$L$108,8))</f>
        <v/>
      </c>
      <c r="I24" s="58" t="str">
        <f>IF(A24=0,"",VLOOKUP(A24,名簿入力!$B$9:$L$108,9))</f>
        <v/>
      </c>
      <c r="J24" s="187" t="str">
        <f>IF(A24=0,"",VLOOKUP(A24,名簿入力!$B$9:$L$108,10))</f>
        <v/>
      </c>
      <c r="K24" s="188" t="str">
        <f>IF(A24=0,"",VLOOKUP(A24,名簿入力!$B$9:$L$108,11))</f>
        <v/>
      </c>
      <c r="L24" s="207"/>
    </row>
    <row r="25" spans="1:17" ht="21.75" customHeight="1" x14ac:dyDescent="0.2">
      <c r="A25" s="179"/>
      <c r="B25" s="173" t="str">
        <f>IF(A25=0,"",VLOOKUP(A25,名簿入力!$B$9:$L$108,2))</f>
        <v/>
      </c>
      <c r="C25" s="151" t="str">
        <f>IF(A25=0,"",VLOOKUP(A25,名簿入力!$B$9:$L$108,5))</f>
        <v/>
      </c>
      <c r="D25" s="151" t="str">
        <f>IF(A25=0,"",VLOOKUP(A25,名簿入力!$B$9:$L$108,4))</f>
        <v/>
      </c>
      <c r="E25" s="213" t="str">
        <f>IF(A25=0,"",VLOOKUP(A25,名簿入力!$B$9:$L$108,6))</f>
        <v/>
      </c>
      <c r="F25" s="213"/>
      <c r="G25" s="58" t="str">
        <f>IF(A25=0,"",VLOOKUP(A25,名簿入力!$B$9:$L$108,7))</f>
        <v/>
      </c>
      <c r="H25" s="187" t="str">
        <f>IF(A25=0,"",VLOOKUP(A25,名簿入力!$B$9:$L$108,8))</f>
        <v/>
      </c>
      <c r="I25" s="58" t="str">
        <f>IF(A25=0,"",VLOOKUP(A25,名簿入力!$B$9:$L$108,9))</f>
        <v/>
      </c>
      <c r="J25" s="187" t="str">
        <f>IF(A25=0,"",VLOOKUP(A25,名簿入力!$B$9:$L$108,10))</f>
        <v/>
      </c>
      <c r="K25" s="188" t="str">
        <f>IF(A25=0,"",VLOOKUP(A25,名簿入力!$B$9:$L$108,11))</f>
        <v/>
      </c>
      <c r="L25" s="207"/>
    </row>
    <row r="26" spans="1:17" ht="21.75" customHeight="1" thickBot="1" x14ac:dyDescent="0.25">
      <c r="A26" s="182"/>
      <c r="B26" s="176" t="str">
        <f>IF(A26=0,"",VLOOKUP(A26,名簿入力!$B$9:$L$108,2))</f>
        <v/>
      </c>
      <c r="C26" s="197" t="str">
        <f>IF(A26=0,"",VLOOKUP(A26,名簿入力!$B$9:$L$108,5))</f>
        <v/>
      </c>
      <c r="D26" s="197" t="str">
        <f>IF(A26=0,"",VLOOKUP(A26,名簿入力!$B$9:$L$108,4))</f>
        <v/>
      </c>
      <c r="E26" s="218" t="str">
        <f>IF(A26=0,"",VLOOKUP(A26,名簿入力!$B$9:$L$108,6))</f>
        <v/>
      </c>
      <c r="F26" s="218"/>
      <c r="G26" s="198" t="str">
        <f>IF(A26=0,"",VLOOKUP(A26,名簿入力!$B$9:$L$108,7))</f>
        <v/>
      </c>
      <c r="H26" s="199" t="str">
        <f>IF(A26=0,"",VLOOKUP(A26,名簿入力!$B$9:$L$108,8))</f>
        <v/>
      </c>
      <c r="I26" s="198" t="str">
        <f>IF(A26=0,"",VLOOKUP(A26,名簿入力!$B$9:$L$108,9))</f>
        <v/>
      </c>
      <c r="J26" s="199" t="str">
        <f>IF(A26=0,"",VLOOKUP(A26,名簿入力!$B$9:$L$108,10))</f>
        <v/>
      </c>
      <c r="K26" s="200" t="str">
        <f>IF(A26=0,"",VLOOKUP(A26,名簿入力!$B$9:$L$108,11))</f>
        <v/>
      </c>
      <c r="L26" s="210"/>
    </row>
    <row r="27" spans="1:17" ht="21.75" customHeight="1" x14ac:dyDescent="0.2">
      <c r="A27" s="178"/>
      <c r="B27" s="177" t="str">
        <f>IF(A27=0,"",VLOOKUP(A27,名簿入力!$B$9:$L$108,2))</f>
        <v/>
      </c>
      <c r="C27" s="183" t="str">
        <f>IF(A27=0,"",VLOOKUP(A27,名簿入力!$B$9:$L$108,5))</f>
        <v/>
      </c>
      <c r="D27" s="183" t="str">
        <f>IF(A27=0,"",VLOOKUP(A27,名簿入力!$B$9:$L$108,4))</f>
        <v/>
      </c>
      <c r="E27" s="220" t="str">
        <f>IF(A27=0,"",VLOOKUP(A27,名簿入力!$B$9:$L$108,6))</f>
        <v/>
      </c>
      <c r="F27" s="220"/>
      <c r="G27" s="184" t="str">
        <f>IF(A27=0,"",VLOOKUP(A27,名簿入力!$B$9:$L$108,7))</f>
        <v/>
      </c>
      <c r="H27" s="185" t="str">
        <f>IF(A27=0,"",VLOOKUP(A27,名簿入力!$B$9:$L$108,8))</f>
        <v/>
      </c>
      <c r="I27" s="184" t="str">
        <f>IF(A27=0,"",VLOOKUP(A27,名簿入力!$B$9:$L$108,9))</f>
        <v/>
      </c>
      <c r="J27" s="185" t="str">
        <f>IF(A27=0,"",VLOOKUP(A27,名簿入力!$B$9:$L$108,10))</f>
        <v/>
      </c>
      <c r="K27" s="186" t="str">
        <f>IF(A27=0,"",VLOOKUP(A27,名簿入力!$B$9:$L$108,11))</f>
        <v/>
      </c>
      <c r="L27" s="172"/>
    </row>
    <row r="28" spans="1:17" ht="21.75" customHeight="1" x14ac:dyDescent="0.2">
      <c r="A28" s="179"/>
      <c r="B28" s="173" t="str">
        <f>IF(A28=0,"",VLOOKUP(A28,名簿入力!$B$9:$L$108,2))</f>
        <v/>
      </c>
      <c r="C28" s="151" t="str">
        <f>IF(A28=0,"",VLOOKUP(A28,名簿入力!$B$9:$L$108,5))</f>
        <v/>
      </c>
      <c r="D28" s="151" t="str">
        <f>IF(A28=0,"",VLOOKUP(A28,名簿入力!$B$9:$L$108,4))</f>
        <v/>
      </c>
      <c r="E28" s="213" t="str">
        <f>IF(A28=0,"",VLOOKUP(A28,名簿入力!$B$9:$L$108,6))</f>
        <v/>
      </c>
      <c r="F28" s="213"/>
      <c r="G28" s="58" t="str">
        <f>IF(A28=0,"",VLOOKUP(A28,名簿入力!$B$9:$L$108,7))</f>
        <v/>
      </c>
      <c r="H28" s="187" t="str">
        <f>IF(A28=0,"",VLOOKUP(A28,名簿入力!$B$9:$L$108,8))</f>
        <v/>
      </c>
      <c r="I28" s="58" t="str">
        <f>IF(A28=0,"",VLOOKUP(A28,名簿入力!$B$9:$L$108,9))</f>
        <v/>
      </c>
      <c r="J28" s="187" t="str">
        <f>IF(A28=0,"",VLOOKUP(A28,名簿入力!$B$9:$L$108,10))</f>
        <v/>
      </c>
      <c r="K28" s="188" t="str">
        <f>IF(A28=0,"",VLOOKUP(A28,名簿入力!$B$9:$L$108,11))</f>
        <v/>
      </c>
      <c r="L28" s="207"/>
    </row>
    <row r="29" spans="1:17" ht="21.75" customHeight="1" x14ac:dyDescent="0.2">
      <c r="A29" s="179"/>
      <c r="B29" s="173" t="str">
        <f>IF(A29=0,"",VLOOKUP(A29,名簿入力!$B$9:$L$108,2))</f>
        <v/>
      </c>
      <c r="C29" s="151" t="str">
        <f>IF(A29=0,"",VLOOKUP(A29,名簿入力!$B$9:$L$108,5))</f>
        <v/>
      </c>
      <c r="D29" s="151" t="str">
        <f>IF(A29=0,"",VLOOKUP(A29,名簿入力!$B$9:$L$108,4))</f>
        <v/>
      </c>
      <c r="E29" s="213" t="str">
        <f>IF(A29=0,"",VLOOKUP(A29,名簿入力!$B$9:$L$108,6))</f>
        <v/>
      </c>
      <c r="F29" s="213"/>
      <c r="G29" s="58" t="str">
        <f>IF(A29=0,"",VLOOKUP(A29,名簿入力!$B$9:$L$108,7))</f>
        <v/>
      </c>
      <c r="H29" s="187" t="str">
        <f>IF(A29=0,"",VLOOKUP(A29,名簿入力!$B$9:$L$108,8))</f>
        <v/>
      </c>
      <c r="I29" s="58" t="str">
        <f>IF(A29=0,"",VLOOKUP(A29,名簿入力!$B$9:$L$108,9))</f>
        <v/>
      </c>
      <c r="J29" s="187" t="str">
        <f>IF(A29=0,"",VLOOKUP(A29,名簿入力!$B$9:$L$108,10))</f>
        <v/>
      </c>
      <c r="K29" s="188" t="str">
        <f>IF(A29=0,"",VLOOKUP(A29,名簿入力!$B$9:$L$108,11))</f>
        <v/>
      </c>
      <c r="L29" s="207"/>
    </row>
    <row r="30" spans="1:17" ht="21.75" customHeight="1" x14ac:dyDescent="0.2">
      <c r="A30" s="179"/>
      <c r="B30" s="173" t="str">
        <f>IF(A30=0,"",VLOOKUP(A30,名簿入力!$B$9:$L$108,2))</f>
        <v/>
      </c>
      <c r="C30" s="151" t="str">
        <f>IF(A30=0,"",VLOOKUP(A30,名簿入力!$B$9:$L$108,5))</f>
        <v/>
      </c>
      <c r="D30" s="151" t="str">
        <f>IF(A30=0,"",VLOOKUP(A30,名簿入力!$B$9:$L$108,4))</f>
        <v/>
      </c>
      <c r="E30" s="213" t="str">
        <f>IF(A30=0,"",VLOOKUP(A30,名簿入力!$B$9:$L$108,6))</f>
        <v/>
      </c>
      <c r="F30" s="213"/>
      <c r="G30" s="58" t="str">
        <f>IF(A30=0,"",VLOOKUP(A30,名簿入力!$B$9:$L$108,7))</f>
        <v/>
      </c>
      <c r="H30" s="187" t="str">
        <f>IF(A30=0,"",VLOOKUP(A30,名簿入力!$B$9:$L$108,8))</f>
        <v/>
      </c>
      <c r="I30" s="58" t="str">
        <f>IF(A30=0,"",VLOOKUP(A30,名簿入力!$B$9:$L$108,9))</f>
        <v/>
      </c>
      <c r="J30" s="187" t="str">
        <f>IF(A30=0,"",VLOOKUP(A30,名簿入力!$B$9:$L$108,10))</f>
        <v/>
      </c>
      <c r="K30" s="188" t="str">
        <f>IF(A30=0,"",VLOOKUP(A30,名簿入力!$B$9:$L$108,11))</f>
        <v/>
      </c>
      <c r="L30" s="207"/>
    </row>
    <row r="31" spans="1:17" ht="21.75" customHeight="1" thickBot="1" x14ac:dyDescent="0.25">
      <c r="A31" s="180"/>
      <c r="B31" s="174" t="str">
        <f>IF(A31=0,"",VLOOKUP(A31,名簿入力!$B$9:$L$108,2))</f>
        <v/>
      </c>
      <c r="C31" s="189" t="str">
        <f>IF(A31=0,"",VLOOKUP(A31,名簿入力!$B$9:$L$108,5))</f>
        <v/>
      </c>
      <c r="D31" s="189" t="str">
        <f>IF(A31=0,"",VLOOKUP(A31,名簿入力!$B$9:$L$108,4))</f>
        <v/>
      </c>
      <c r="E31" s="221" t="str">
        <f>IF(A31=0,"",VLOOKUP(A31,名簿入力!$B$9:$L$108,6))</f>
        <v/>
      </c>
      <c r="F31" s="221"/>
      <c r="G31" s="190" t="str">
        <f>IF(A31=0,"",VLOOKUP(A31,名簿入力!$B$9:$L$108,7))</f>
        <v/>
      </c>
      <c r="H31" s="191" t="str">
        <f>IF(A31=0,"",VLOOKUP(A31,名簿入力!$B$9:$L$108,8))</f>
        <v/>
      </c>
      <c r="I31" s="190" t="str">
        <f>IF(A31=0,"",VLOOKUP(A31,名簿入力!$B$9:$L$108,9))</f>
        <v/>
      </c>
      <c r="J31" s="191" t="str">
        <f>IF(A31=0,"",VLOOKUP(A31,名簿入力!$B$9:$L$108,10))</f>
        <v/>
      </c>
      <c r="K31" s="192" t="str">
        <f>IF(A31=0,"",VLOOKUP(A31,名簿入力!$B$9:$L$108,11))</f>
        <v/>
      </c>
      <c r="L31" s="208"/>
    </row>
    <row r="32" spans="1:17" ht="21.75" customHeight="1" x14ac:dyDescent="0.2">
      <c r="A32" s="181"/>
      <c r="B32" s="175" t="str">
        <f>IF(A32=0,"",VLOOKUP(A32,名簿入力!$B$9:$L$108,2))</f>
        <v/>
      </c>
      <c r="C32" s="193" t="str">
        <f>IF(A32=0,"",VLOOKUP(A32,名簿入力!$B$9:$L$108,5))</f>
        <v/>
      </c>
      <c r="D32" s="193" t="str">
        <f>IF(A32=0,"",VLOOKUP(A32,名簿入力!$B$9:$L$108,4))</f>
        <v/>
      </c>
      <c r="E32" s="219" t="str">
        <f>IF(A32=0,"",VLOOKUP(A32,名簿入力!$B$9:$L$108,6))</f>
        <v/>
      </c>
      <c r="F32" s="219"/>
      <c r="G32" s="194" t="str">
        <f>IF(A32=0,"",VLOOKUP(A32,名簿入力!$B$9:$L$108,7))</f>
        <v/>
      </c>
      <c r="H32" s="195" t="str">
        <f>IF(A32=0,"",VLOOKUP(A32,名簿入力!$B$9:$L$108,8))</f>
        <v/>
      </c>
      <c r="I32" s="194" t="str">
        <f>IF(A32=0,"",VLOOKUP(A32,名簿入力!$B$9:$L$108,9))</f>
        <v/>
      </c>
      <c r="J32" s="195" t="str">
        <f>IF(A32=0,"",VLOOKUP(A32,名簿入力!$B$9:$L$108,10))</f>
        <v/>
      </c>
      <c r="K32" s="196" t="str">
        <f>IF(A32=0,"",VLOOKUP(A32,名簿入力!$B$9:$L$108,11))</f>
        <v/>
      </c>
      <c r="L32" s="209"/>
    </row>
    <row r="33" spans="1:12" ht="21.75" customHeight="1" x14ac:dyDescent="0.2">
      <c r="A33" s="179"/>
      <c r="B33" s="173" t="str">
        <f>IF(A33=0,"",VLOOKUP(A33,名簿入力!$B$9:$L$108,2))</f>
        <v/>
      </c>
      <c r="C33" s="151" t="str">
        <f>IF(A33=0,"",VLOOKUP(A33,名簿入力!$B$9:$L$108,5))</f>
        <v/>
      </c>
      <c r="D33" s="151" t="str">
        <f>IF(A33=0,"",VLOOKUP(A33,名簿入力!$B$9:$L$108,4))</f>
        <v/>
      </c>
      <c r="E33" s="213" t="str">
        <f>IF(A33=0,"",VLOOKUP(A33,名簿入力!$B$9:$L$108,6))</f>
        <v/>
      </c>
      <c r="F33" s="213"/>
      <c r="G33" s="58" t="str">
        <f>IF(A33=0,"",VLOOKUP(A33,名簿入力!$B$9:$L$108,7))</f>
        <v/>
      </c>
      <c r="H33" s="187" t="str">
        <f>IF(A33=0,"",VLOOKUP(A33,名簿入力!$B$9:$L$108,8))</f>
        <v/>
      </c>
      <c r="I33" s="58" t="str">
        <f>IF(A33=0,"",VLOOKUP(A33,名簿入力!$B$9:$L$108,9))</f>
        <v/>
      </c>
      <c r="J33" s="187" t="str">
        <f>IF(A33=0,"",VLOOKUP(A33,名簿入力!$B$9:$L$108,10))</f>
        <v/>
      </c>
      <c r="K33" s="188" t="str">
        <f>IF(A33=0,"",VLOOKUP(A33,名簿入力!$B$9:$L$108,11))</f>
        <v/>
      </c>
      <c r="L33" s="207"/>
    </row>
    <row r="34" spans="1:12" ht="21.75" customHeight="1" x14ac:dyDescent="0.2">
      <c r="A34" s="179"/>
      <c r="B34" s="173" t="str">
        <f>IF(A34=0,"",VLOOKUP(A34,名簿入力!$B$9:$L$108,2))</f>
        <v/>
      </c>
      <c r="C34" s="151" t="str">
        <f>IF(A34=0,"",VLOOKUP(A34,名簿入力!$B$9:$L$108,5))</f>
        <v/>
      </c>
      <c r="D34" s="151" t="str">
        <f>IF(A34=0,"",VLOOKUP(A34,名簿入力!$B$9:$L$108,4))</f>
        <v/>
      </c>
      <c r="E34" s="213" t="str">
        <f>IF(A34=0,"",VLOOKUP(A34,名簿入力!$B$9:$L$108,6))</f>
        <v/>
      </c>
      <c r="F34" s="213"/>
      <c r="G34" s="58" t="str">
        <f>IF(A34=0,"",VLOOKUP(A34,名簿入力!$B$9:$L$108,7))</f>
        <v/>
      </c>
      <c r="H34" s="187" t="str">
        <f>IF(A34=0,"",VLOOKUP(A34,名簿入力!$B$9:$L$108,8))</f>
        <v/>
      </c>
      <c r="I34" s="58" t="str">
        <f>IF(A34=0,"",VLOOKUP(A34,名簿入力!$B$9:$L$108,9))</f>
        <v/>
      </c>
      <c r="J34" s="187" t="str">
        <f>IF(A34=0,"",VLOOKUP(A34,名簿入力!$B$9:$L$108,10))</f>
        <v/>
      </c>
      <c r="K34" s="188" t="str">
        <f>IF(A34=0,"",VLOOKUP(A34,名簿入力!$B$9:$L$108,11))</f>
        <v/>
      </c>
      <c r="L34" s="207"/>
    </row>
    <row r="35" spans="1:12" ht="21.75" customHeight="1" x14ac:dyDescent="0.2">
      <c r="A35" s="179"/>
      <c r="B35" s="173" t="str">
        <f>IF(A35=0,"",VLOOKUP(A35,名簿入力!$B$9:$L$108,2))</f>
        <v/>
      </c>
      <c r="C35" s="151" t="str">
        <f>IF(A35=0,"",VLOOKUP(A35,名簿入力!$B$9:$L$108,5))</f>
        <v/>
      </c>
      <c r="D35" s="151" t="str">
        <f>IF(A35=0,"",VLOOKUP(A35,名簿入力!$B$9:$L$108,4))</f>
        <v/>
      </c>
      <c r="E35" s="213" t="str">
        <f>IF(A35=0,"",VLOOKUP(A35,名簿入力!$B$9:$L$108,6))</f>
        <v/>
      </c>
      <c r="F35" s="213"/>
      <c r="G35" s="58" t="str">
        <f>IF(A35=0,"",VLOOKUP(A35,名簿入力!$B$9:$L$108,7))</f>
        <v/>
      </c>
      <c r="H35" s="187" t="str">
        <f>IF(A35=0,"",VLOOKUP(A35,名簿入力!$B$9:$L$108,8))</f>
        <v/>
      </c>
      <c r="I35" s="58" t="str">
        <f>IF(A35=0,"",VLOOKUP(A35,名簿入力!$B$9:$L$108,9))</f>
        <v/>
      </c>
      <c r="J35" s="187" t="str">
        <f>IF(A35=0,"",VLOOKUP(A35,名簿入力!$B$9:$L$108,10))</f>
        <v/>
      </c>
      <c r="K35" s="188" t="str">
        <f>IF(A35=0,"",VLOOKUP(A35,名簿入力!$B$9:$L$108,11))</f>
        <v/>
      </c>
      <c r="L35" s="207"/>
    </row>
    <row r="36" spans="1:12" ht="21.75" customHeight="1" thickBot="1" x14ac:dyDescent="0.25">
      <c r="A36" s="182"/>
      <c r="B36" s="176" t="str">
        <f>IF(A36=0,"",VLOOKUP(A36,名簿入力!$B$9:$L$108,2))</f>
        <v/>
      </c>
      <c r="C36" s="197" t="str">
        <f>IF(A36=0,"",VLOOKUP(A36,名簿入力!$B$9:$L$108,5))</f>
        <v/>
      </c>
      <c r="D36" s="197" t="str">
        <f>IF(A36=0,"",VLOOKUP(A36,名簿入力!$B$9:$L$108,4))</f>
        <v/>
      </c>
      <c r="E36" s="218" t="str">
        <f>IF(A36=0,"",VLOOKUP(A36,名簿入力!$B$9:$L$108,6))</f>
        <v/>
      </c>
      <c r="F36" s="218"/>
      <c r="G36" s="198" t="str">
        <f>IF(A36=0,"",VLOOKUP(A36,名簿入力!$B$9:$L$108,7))</f>
        <v/>
      </c>
      <c r="H36" s="199" t="str">
        <f>IF(A36=0,"",VLOOKUP(A36,名簿入力!$B$9:$L$108,8))</f>
        <v/>
      </c>
      <c r="I36" s="198" t="str">
        <f>IF(A36=0,"",VLOOKUP(A36,名簿入力!$B$9:$L$108,9))</f>
        <v/>
      </c>
      <c r="J36" s="199" t="str">
        <f>IF(A36=0,"",VLOOKUP(A36,名簿入力!$B$9:$L$108,10))</f>
        <v/>
      </c>
      <c r="K36" s="200" t="str">
        <f>IF(A36=0,"",VLOOKUP(A36,名簿入力!$B$9:$L$108,11))</f>
        <v/>
      </c>
      <c r="L36" s="210"/>
    </row>
    <row r="37" spans="1:12" ht="21.75" customHeight="1" x14ac:dyDescent="0.2">
      <c r="A37" s="178"/>
      <c r="B37" s="177" t="str">
        <f>IF(A37=0,"",VLOOKUP(A37,名簿入力!$B$9:$L$108,2))</f>
        <v/>
      </c>
      <c r="C37" s="183" t="str">
        <f>IF(A37=0,"",VLOOKUP(A37,名簿入力!$B$9:$L$108,5))</f>
        <v/>
      </c>
      <c r="D37" s="183" t="str">
        <f>IF(A37=0,"",VLOOKUP(A37,名簿入力!$B$9:$L$108,4))</f>
        <v/>
      </c>
      <c r="E37" s="220" t="str">
        <f>IF(A37=0,"",VLOOKUP(A37,名簿入力!$B$9:$L$108,6))</f>
        <v/>
      </c>
      <c r="F37" s="220"/>
      <c r="G37" s="184" t="str">
        <f>IF(A37=0,"",VLOOKUP(A37,名簿入力!$B$9:$L$108,7))</f>
        <v/>
      </c>
      <c r="H37" s="185" t="str">
        <f>IF(A37=0,"",VLOOKUP(A37,名簿入力!$B$9:$L$108,8))</f>
        <v/>
      </c>
      <c r="I37" s="184" t="str">
        <f>IF(A37=0,"",VLOOKUP(A37,名簿入力!$B$9:$L$108,9))</f>
        <v/>
      </c>
      <c r="J37" s="185" t="str">
        <f>IF(A37=0,"",VLOOKUP(A37,名簿入力!$B$9:$L$108,10))</f>
        <v/>
      </c>
      <c r="K37" s="186" t="str">
        <f>IF(A37=0,"",VLOOKUP(A37,名簿入力!$B$9:$L$108,11))</f>
        <v/>
      </c>
      <c r="L37" s="172"/>
    </row>
    <row r="38" spans="1:12" ht="21.75" customHeight="1" x14ac:dyDescent="0.2">
      <c r="A38" s="179"/>
      <c r="B38" s="173" t="str">
        <f>IF(A38=0,"",VLOOKUP(A38,名簿入力!$B$9:$L$108,2))</f>
        <v/>
      </c>
      <c r="C38" s="151" t="str">
        <f>IF(A38=0,"",VLOOKUP(A38,名簿入力!$B$9:$L$108,5))</f>
        <v/>
      </c>
      <c r="D38" s="151" t="str">
        <f>IF(A38=0,"",VLOOKUP(A38,名簿入力!$B$9:$L$108,4))</f>
        <v/>
      </c>
      <c r="E38" s="213" t="str">
        <f>IF(A38=0,"",VLOOKUP(A38,名簿入力!$B$9:$L$108,6))</f>
        <v/>
      </c>
      <c r="F38" s="213"/>
      <c r="G38" s="58" t="str">
        <f>IF(A38=0,"",VLOOKUP(A38,名簿入力!$B$9:$L$108,7))</f>
        <v/>
      </c>
      <c r="H38" s="187" t="str">
        <f>IF(A38=0,"",VLOOKUP(A38,名簿入力!$B$9:$L$108,8))</f>
        <v/>
      </c>
      <c r="I38" s="58" t="str">
        <f>IF(A38=0,"",VLOOKUP(A38,名簿入力!$B$9:$L$108,9))</f>
        <v/>
      </c>
      <c r="J38" s="187" t="str">
        <f>IF(A38=0,"",VLOOKUP(A38,名簿入力!$B$9:$L$108,10))</f>
        <v/>
      </c>
      <c r="K38" s="188" t="str">
        <f>IF(A38=0,"",VLOOKUP(A38,名簿入力!$B$9:$L$108,11))</f>
        <v/>
      </c>
      <c r="L38" s="207"/>
    </row>
    <row r="39" spans="1:12" ht="21.75" customHeight="1" x14ac:dyDescent="0.2">
      <c r="A39" s="179"/>
      <c r="B39" s="173" t="str">
        <f>IF(A39=0,"",VLOOKUP(A39,名簿入力!$B$9:$L$108,2))</f>
        <v/>
      </c>
      <c r="C39" s="151" t="str">
        <f>IF(A39=0,"",VLOOKUP(A39,名簿入力!$B$9:$L$108,5))</f>
        <v/>
      </c>
      <c r="D39" s="151" t="str">
        <f>IF(A39=0,"",VLOOKUP(A39,名簿入力!$B$9:$L$108,4))</f>
        <v/>
      </c>
      <c r="E39" s="213" t="str">
        <f>IF(A39=0,"",VLOOKUP(A39,名簿入力!$B$9:$L$108,6))</f>
        <v/>
      </c>
      <c r="F39" s="213"/>
      <c r="G39" s="58" t="str">
        <f>IF(A39=0,"",VLOOKUP(A39,名簿入力!$B$9:$L$108,7))</f>
        <v/>
      </c>
      <c r="H39" s="187" t="s">
        <v>73</v>
      </c>
      <c r="I39" s="58" t="str">
        <f>IF(A39=0,"",VLOOKUP(A39,名簿入力!$B$9:$L$108,9))</f>
        <v/>
      </c>
      <c r="J39" s="187" t="str">
        <f>IF(A39=0,"",VLOOKUP(A39,名簿入力!$B$9:$L$108,10))</f>
        <v/>
      </c>
      <c r="K39" s="188" t="str">
        <f>IF(A39=0,"",VLOOKUP(A39,名簿入力!$B$9:$L$108,11))</f>
        <v/>
      </c>
      <c r="L39" s="207"/>
    </row>
    <row r="40" spans="1:12" ht="21.75" customHeight="1" x14ac:dyDescent="0.2">
      <c r="A40" s="179"/>
      <c r="B40" s="173" t="str">
        <f>IF(A40=0,"",VLOOKUP(A40,名簿入力!$B$9:$L$108,2))</f>
        <v/>
      </c>
      <c r="C40" s="151" t="str">
        <f>IF(A40=0,"",VLOOKUP(A40,名簿入力!$B$9:$L$108,5))</f>
        <v/>
      </c>
      <c r="D40" s="151" t="str">
        <f>IF(A40=0,"",VLOOKUP(A40,名簿入力!$B$9:$L$108,4))</f>
        <v/>
      </c>
      <c r="E40" s="213" t="str">
        <f>IF(A40=0,"",VLOOKUP(A40,名簿入力!$B$9:$L$108,6))</f>
        <v/>
      </c>
      <c r="F40" s="213"/>
      <c r="G40" s="58" t="str">
        <f>IF(A40=0,"",VLOOKUP(A40,名簿入力!$B$9:$L$108,7))</f>
        <v/>
      </c>
      <c r="H40" s="187" t="str">
        <f>IF(A40=0,"",VLOOKUP(A40,名簿入力!$B$9:$L$108,8))</f>
        <v/>
      </c>
      <c r="I40" s="58" t="str">
        <f>IF(A40=0,"",VLOOKUP(A40,名簿入力!$B$9:$L$108,9))</f>
        <v/>
      </c>
      <c r="J40" s="187" t="str">
        <f>IF(A40=0,"",VLOOKUP(A40,名簿入力!$B$9:$L$108,10))</f>
        <v/>
      </c>
      <c r="K40" s="188" t="str">
        <f>IF(A40=0,"",VLOOKUP(A40,名簿入力!$B$9:$L$108,11))</f>
        <v/>
      </c>
      <c r="L40" s="207"/>
    </row>
    <row r="41" spans="1:12" ht="21.75" customHeight="1" thickBot="1" x14ac:dyDescent="0.25">
      <c r="A41" s="182"/>
      <c r="B41" s="176" t="str">
        <f>IF(A41=0,"",VLOOKUP(A41,名簿入力!$B$9:$L$108,2))</f>
        <v/>
      </c>
      <c r="C41" s="197" t="str">
        <f>IF(A41=0,"",VLOOKUP(A41,名簿入力!$B$9:$L$108,5))</f>
        <v/>
      </c>
      <c r="D41" s="197" t="str">
        <f>IF(A41=0,"",VLOOKUP(A41,名簿入力!$B$9:$L$108,4))</f>
        <v/>
      </c>
      <c r="E41" s="218" t="str">
        <f>IF(A41=0,"",VLOOKUP(A41,名簿入力!$B$9:$L$108,6))</f>
        <v/>
      </c>
      <c r="F41" s="218"/>
      <c r="G41" s="198" t="str">
        <f>IF(A41=0,"",VLOOKUP(A41,名簿入力!$B$9:$L$108,7))</f>
        <v/>
      </c>
      <c r="H41" s="199" t="str">
        <f>IF(A41=0,"",VLOOKUP(A41,名簿入力!$B$9:$L$108,8))</f>
        <v/>
      </c>
      <c r="I41" s="198" t="str">
        <f>IF(A41=0,"",VLOOKUP(A41,名簿入力!$B$9:$L$108,9))</f>
        <v/>
      </c>
      <c r="J41" s="199" t="str">
        <f>IF(A41=0,"",VLOOKUP(A41,名簿入力!$B$9:$L$108,10))</f>
        <v/>
      </c>
      <c r="K41" s="200" t="str">
        <f>IF(A41=0,"",VLOOKUP(A41,名簿入力!$B$9:$L$108,11))</f>
        <v/>
      </c>
      <c r="L41" s="210"/>
    </row>
    <row r="42" spans="1:12" ht="16.5" customHeight="1" x14ac:dyDescent="0.2">
      <c r="A42" s="56" t="s">
        <v>74</v>
      </c>
      <c r="B42" s="56"/>
      <c r="C42" s="56"/>
      <c r="D42" s="56"/>
      <c r="E42" s="56"/>
      <c r="F42" s="56"/>
      <c r="G42" s="56"/>
      <c r="H42" s="56"/>
      <c r="I42" s="56"/>
      <c r="J42" s="56"/>
      <c r="K42" s="56"/>
      <c r="L42" s="12"/>
    </row>
    <row r="43" spans="1:12" ht="16.5" customHeight="1" x14ac:dyDescent="0.2">
      <c r="A43" s="56" t="s">
        <v>75</v>
      </c>
      <c r="B43" s="56"/>
      <c r="C43" s="56"/>
      <c r="D43" s="56"/>
      <c r="E43" s="56"/>
      <c r="F43" s="56"/>
      <c r="G43" s="56"/>
      <c r="H43" s="56"/>
      <c r="I43" s="56"/>
      <c r="J43" s="56"/>
      <c r="K43" s="56"/>
      <c r="L43" s="12"/>
    </row>
    <row r="44" spans="1:12" ht="16.5" customHeight="1" x14ac:dyDescent="0.2">
      <c r="A44" s="56" t="s">
        <v>76</v>
      </c>
      <c r="B44" s="56"/>
      <c r="C44" s="56"/>
      <c r="D44" s="56"/>
      <c r="E44" s="56"/>
      <c r="F44" s="56"/>
      <c r="G44" s="56"/>
      <c r="H44" s="56"/>
      <c r="I44" s="56"/>
      <c r="J44" s="56"/>
      <c r="K44" s="56"/>
      <c r="L44" s="12"/>
    </row>
    <row r="45" spans="1:12" ht="16.5" customHeight="1" x14ac:dyDescent="0.2">
      <c r="A45" s="56" t="s">
        <v>77</v>
      </c>
      <c r="B45" s="56"/>
      <c r="C45" s="56"/>
      <c r="D45" s="56"/>
      <c r="E45" s="56"/>
      <c r="F45" s="56"/>
      <c r="G45" s="56"/>
      <c r="H45" s="56"/>
      <c r="I45" s="56"/>
      <c r="J45" s="56"/>
      <c r="K45" s="56"/>
      <c r="L45" s="12"/>
    </row>
    <row r="46" spans="1:12" x14ac:dyDescent="0.2">
      <c r="A46" s="13" t="s">
        <v>78</v>
      </c>
      <c r="B46" s="9"/>
      <c r="C46" s="9"/>
      <c r="D46" s="9"/>
      <c r="E46" s="9"/>
      <c r="F46" s="9"/>
      <c r="G46" s="9"/>
      <c r="H46" s="9"/>
      <c r="I46" s="9"/>
      <c r="J46" s="9"/>
      <c r="K46" s="9"/>
      <c r="L46" s="9"/>
    </row>
    <row r="47" spans="1:12" ht="13.5" thickBot="1" x14ac:dyDescent="0.25">
      <c r="A47" s="9"/>
      <c r="B47" s="9"/>
      <c r="C47" s="9"/>
      <c r="D47" s="9"/>
      <c r="E47" s="9"/>
      <c r="F47" s="9"/>
      <c r="G47" s="9"/>
      <c r="H47" s="9"/>
      <c r="I47" s="9"/>
      <c r="J47" s="9"/>
      <c r="K47" s="9"/>
      <c r="L47" s="9"/>
    </row>
    <row r="48" spans="1:12" ht="23" thickBot="1" x14ac:dyDescent="0.5">
      <c r="A48" s="9"/>
      <c r="B48" s="215" t="s">
        <v>79</v>
      </c>
      <c r="C48" s="215"/>
      <c r="D48" s="215"/>
      <c r="E48" s="216">
        <f>COUNTA(A7:A41)</f>
        <v>0</v>
      </c>
      <c r="F48" s="217"/>
      <c r="G48" s="214" t="s">
        <v>80</v>
      </c>
      <c r="H48" s="215"/>
      <c r="I48" s="215"/>
      <c r="J48" s="215"/>
      <c r="K48" s="14">
        <f>+K51+L51</f>
        <v>70</v>
      </c>
      <c r="L48" s="9"/>
    </row>
    <row r="49" spans="1:12" x14ac:dyDescent="0.2">
      <c r="A49" s="9"/>
      <c r="B49" s="9"/>
      <c r="C49" s="9"/>
      <c r="D49" s="9"/>
      <c r="E49" s="9"/>
      <c r="F49" s="9"/>
      <c r="G49" s="9"/>
      <c r="H49" s="9"/>
      <c r="I49" s="9"/>
      <c r="J49" s="9"/>
      <c r="K49" s="9"/>
      <c r="L49" s="9"/>
    </row>
    <row r="51" spans="1:12" ht="22.5" hidden="1" x14ac:dyDescent="0.45">
      <c r="B51" s="1" t="s">
        <v>81</v>
      </c>
      <c r="G51" s="3"/>
      <c r="H51" s="3"/>
      <c r="I51" s="1" t="s">
        <v>82</v>
      </c>
      <c r="K51" s="53">
        <f>COUNTA(G7:G41)</f>
        <v>35</v>
      </c>
      <c r="L51" s="53">
        <f>COUNTA(I7:I41)</f>
        <v>35</v>
      </c>
    </row>
    <row r="52" spans="1:12" ht="14" hidden="1" x14ac:dyDescent="0.3">
      <c r="B52" s="4" t="s">
        <v>60</v>
      </c>
      <c r="C52" s="4"/>
      <c r="G52" s="3"/>
      <c r="H52" s="3"/>
      <c r="I52" s="1" t="s">
        <v>83</v>
      </c>
    </row>
    <row r="53" spans="1:12" ht="14" hidden="1" x14ac:dyDescent="0.3">
      <c r="B53" s="4"/>
      <c r="C53" s="4"/>
      <c r="G53" s="3"/>
      <c r="H53" s="3"/>
      <c r="I53" s="1" t="s">
        <v>84</v>
      </c>
    </row>
    <row r="54" spans="1:12" ht="14" hidden="1" x14ac:dyDescent="0.3">
      <c r="B54" s="4"/>
      <c r="C54" s="4"/>
      <c r="G54" s="3"/>
      <c r="H54" s="3"/>
    </row>
    <row r="55" spans="1:12" ht="14" hidden="1" x14ac:dyDescent="0.3">
      <c r="B55" s="4"/>
      <c r="C55" s="4"/>
      <c r="G55" s="3"/>
      <c r="H55" s="3"/>
    </row>
    <row r="56" spans="1:12" ht="14" hidden="1" x14ac:dyDescent="0.3">
      <c r="B56" s="4"/>
      <c r="C56" s="4"/>
      <c r="G56" s="3"/>
      <c r="H56" s="3"/>
    </row>
    <row r="57" spans="1:12" ht="14" hidden="1" x14ac:dyDescent="0.3">
      <c r="B57" s="3"/>
      <c r="C57" s="3"/>
      <c r="G57" s="3"/>
      <c r="H57" s="3"/>
    </row>
    <row r="58" spans="1:12" ht="14" hidden="1" x14ac:dyDescent="0.3">
      <c r="B58" s="3"/>
      <c r="C58" s="3"/>
      <c r="G58" s="4"/>
      <c r="H58" s="4"/>
    </row>
    <row r="59" spans="1:12" ht="14" hidden="1" x14ac:dyDescent="0.3">
      <c r="B59" s="3"/>
      <c r="C59" s="3"/>
      <c r="G59" s="4"/>
      <c r="H59" s="4"/>
    </row>
    <row r="60" spans="1:12" ht="14" x14ac:dyDescent="0.3">
      <c r="B60" s="3"/>
      <c r="C60" s="3"/>
      <c r="G60" s="3"/>
      <c r="H60" s="3"/>
    </row>
    <row r="61" spans="1:12" ht="14" x14ac:dyDescent="0.3">
      <c r="G61" s="3"/>
      <c r="H61" s="3"/>
    </row>
    <row r="62" spans="1:12" x14ac:dyDescent="0.2">
      <c r="G62" s="4"/>
      <c r="H62" s="4"/>
    </row>
    <row r="63" spans="1:12" x14ac:dyDescent="0.2">
      <c r="G63" s="4"/>
      <c r="H63" s="4"/>
    </row>
    <row r="64" spans="1:12" x14ac:dyDescent="0.2">
      <c r="G64" s="4"/>
      <c r="H64" s="4"/>
    </row>
    <row r="65" spans="7:8" x14ac:dyDescent="0.2">
      <c r="G65" s="4"/>
      <c r="H65" s="4"/>
    </row>
  </sheetData>
  <sheetProtection sheet="1"/>
  <protectedRanges>
    <protectedRange sqref="L7:L41" name="種目"/>
    <protectedRange sqref="B3:C3" name="大会名"/>
    <protectedRange sqref="G7:K41" name="種目_1"/>
    <protectedRange sqref="A28:A34" name="名簿_1_1" securityDescriptor="O:WDG:WDD:(A;;CC;;;WD)"/>
    <protectedRange sqref="A8:A27" name="名簿_1_2" securityDescriptor="O:WDG:WDD:(A;;CC;;;WD)"/>
  </protectedRanges>
  <mergeCells count="51">
    <mergeCell ref="J3:K3"/>
    <mergeCell ref="E17:F17"/>
    <mergeCell ref="F5:F6"/>
    <mergeCell ref="E7:F7"/>
    <mergeCell ref="E8:F8"/>
    <mergeCell ref="E9:F9"/>
    <mergeCell ref="E10:F10"/>
    <mergeCell ref="E13:F13"/>
    <mergeCell ref="E12:F12"/>
    <mergeCell ref="E14:F14"/>
    <mergeCell ref="E23:F23"/>
    <mergeCell ref="E24:F24"/>
    <mergeCell ref="E16:F16"/>
    <mergeCell ref="A1:L1"/>
    <mergeCell ref="B3:E3"/>
    <mergeCell ref="A5:A6"/>
    <mergeCell ref="B5:B6"/>
    <mergeCell ref="D5:D6"/>
    <mergeCell ref="E5:E6"/>
    <mergeCell ref="G5:K5"/>
    <mergeCell ref="L5:L6"/>
    <mergeCell ref="C5:C6"/>
    <mergeCell ref="H3:I3"/>
    <mergeCell ref="E11:F11"/>
    <mergeCell ref="E20:F20"/>
    <mergeCell ref="E21:F21"/>
    <mergeCell ref="B48:D48"/>
    <mergeCell ref="E25:F25"/>
    <mergeCell ref="E26:F26"/>
    <mergeCell ref="E34:F34"/>
    <mergeCell ref="E35:F35"/>
    <mergeCell ref="E33:F33"/>
    <mergeCell ref="E31:F31"/>
    <mergeCell ref="E27:F27"/>
    <mergeCell ref="E28:F28"/>
    <mergeCell ref="N3:S3"/>
    <mergeCell ref="E40:F40"/>
    <mergeCell ref="G48:J48"/>
    <mergeCell ref="E48:F48"/>
    <mergeCell ref="E41:F41"/>
    <mergeCell ref="E32:F32"/>
    <mergeCell ref="E29:F29"/>
    <mergeCell ref="E30:F30"/>
    <mergeCell ref="E36:F36"/>
    <mergeCell ref="E37:F37"/>
    <mergeCell ref="E38:F38"/>
    <mergeCell ref="E39:F39"/>
    <mergeCell ref="E18:F18"/>
    <mergeCell ref="E19:F19"/>
    <mergeCell ref="E15:F15"/>
    <mergeCell ref="E22:F22"/>
  </mergeCells>
  <phoneticPr fontId="2"/>
  <conditionalFormatting sqref="Q5:Q20">
    <cfRule type="cellIs" dxfId="2" priority="1" stopIfTrue="1" operator="greaterThan">
      <formula>3</formula>
    </cfRule>
    <cfRule type="cellIs" dxfId="1" priority="2" stopIfTrue="1" operator="greaterThan">
      <formula>4</formula>
    </cfRule>
  </conditionalFormatting>
  <dataValidations count="4">
    <dataValidation imeMode="halfAlpha" allowBlank="1" showInputMessage="1" showErrorMessage="1" sqref="A7:A34 A41" xr:uid="{0BDE422B-0817-4E13-B33C-89A3E227D54A}"/>
    <dataValidation type="list" imeMode="hiragana" allowBlank="1" showInputMessage="1" showErrorMessage="1" sqref="F3" xr:uid="{72E909AF-0169-42C9-B853-4710CF31AA63}">
      <formula1>$B$52:$B$56</formula1>
    </dataValidation>
    <dataValidation type="list" imeMode="hiragana" allowBlank="1" showInputMessage="1" showErrorMessage="1" sqref="B3:E3" xr:uid="{479F8AA6-56D6-4CCB-BE70-6E49874B4290}">
      <formula1>$B$51:$B$55</formula1>
    </dataValidation>
    <dataValidation imeMode="halfKatakana" allowBlank="1" showInputMessage="1" showErrorMessage="1" sqref="C7:C41" xr:uid="{B3647CF1-DC48-48D4-BFE4-4308D825AF0E}"/>
  </dataValidations>
  <printOptions horizontalCentered="1" verticalCentered="1"/>
  <pageMargins left="0.19685039370078741" right="0.19685039370078741" top="0.39370078740157483" bottom="0.19685039370078741" header="0.51181102362204722" footer="0.23622047244094491"/>
  <pageSetup paperSize="9" scale="86" orientation="portrait" horizontalDpi="4294967292" verticalDpi="4294967292" r:id="rId1"/>
  <headerFooter alignWithMargins="0"/>
  <ignoredErrors>
    <ignoredError sqref="N5 N8:N10 N13:N1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557F7-E7A5-4F4F-8BF1-28A379D0F5B7}">
  <sheetPr>
    <tabColor theme="0"/>
  </sheetPr>
  <dimension ref="A1:Q122"/>
  <sheetViews>
    <sheetView view="pageBreakPreview" topLeftCell="A28" zoomScale="60" zoomScaleNormal="100" workbookViewId="0">
      <selection activeCell="A38" sqref="A38:H38"/>
    </sheetView>
  </sheetViews>
  <sheetFormatPr defaultColWidth="9" defaultRowHeight="13" x14ac:dyDescent="0.2"/>
  <cols>
    <col min="1" max="2" width="2.453125" style="17" customWidth="1"/>
    <col min="3" max="3" width="6" style="17" customWidth="1"/>
    <col min="4" max="4" width="6.1796875" style="17" customWidth="1"/>
    <col min="5" max="5" width="5" style="17" customWidth="1"/>
    <col min="6" max="6" width="3.453125" style="17" customWidth="1"/>
    <col min="7" max="7" width="3.81640625" style="17" customWidth="1"/>
    <col min="8" max="8" width="8.81640625" style="17" customWidth="1"/>
    <col min="9" max="9" width="0.7265625" style="17" customWidth="1"/>
    <col min="10" max="11" width="2.453125" style="17" customWidth="1"/>
    <col min="12" max="12" width="6" style="17" customWidth="1"/>
    <col min="13" max="13" width="6.1796875" style="17" customWidth="1"/>
    <col min="14" max="14" width="5" style="17" customWidth="1"/>
    <col min="15" max="15" width="3.453125" style="17" customWidth="1"/>
    <col min="16" max="16" width="3.81640625" style="17" customWidth="1"/>
    <col min="17" max="17" width="8.81640625" style="17" customWidth="1"/>
    <col min="18" max="16384" width="9" style="17"/>
  </cols>
  <sheetData>
    <row r="1" spans="1:17" x14ac:dyDescent="0.2">
      <c r="A1" s="15" t="s">
        <v>85</v>
      </c>
      <c r="B1" s="16"/>
      <c r="C1" s="16"/>
      <c r="D1" s="16"/>
      <c r="E1" s="16"/>
      <c r="F1" s="16"/>
      <c r="G1" s="16"/>
      <c r="H1" s="16"/>
      <c r="I1" s="16"/>
      <c r="J1" s="16"/>
      <c r="K1" s="16"/>
      <c r="L1" s="16"/>
      <c r="M1" s="51"/>
      <c r="N1" s="16"/>
      <c r="O1" s="16"/>
      <c r="P1" s="16"/>
      <c r="Q1" s="16"/>
    </row>
    <row r="2" spans="1:17" ht="13.5" thickBot="1" x14ac:dyDescent="0.25">
      <c r="A2" s="16"/>
      <c r="B2" s="16" t="s">
        <v>86</v>
      </c>
      <c r="C2" s="16"/>
      <c r="D2" s="16"/>
      <c r="E2" s="16"/>
      <c r="F2" s="16"/>
      <c r="G2" s="16"/>
      <c r="H2" s="16"/>
      <c r="I2" s="16"/>
      <c r="J2" s="16"/>
      <c r="K2" s="16"/>
      <c r="L2" s="16"/>
      <c r="M2" s="16" t="s">
        <v>87</v>
      </c>
      <c r="N2" s="16"/>
      <c r="O2" s="16"/>
      <c r="P2" s="16"/>
      <c r="Q2" s="16"/>
    </row>
    <row r="3" spans="1:17" ht="16.5" customHeight="1" x14ac:dyDescent="0.2">
      <c r="A3" s="261" t="s">
        <v>88</v>
      </c>
      <c r="B3" s="262"/>
      <c r="C3" s="255" t="str">
        <f>+'一覧表 男子'!G7</f>
        <v/>
      </c>
      <c r="D3" s="255"/>
      <c r="E3" s="18" t="s">
        <v>12</v>
      </c>
      <c r="F3" s="256" t="str">
        <f>+'一覧表 男子'!H7</f>
        <v/>
      </c>
      <c r="G3" s="257"/>
      <c r="H3" s="258"/>
      <c r="I3" s="242"/>
      <c r="J3" s="261" t="s">
        <v>88</v>
      </c>
      <c r="K3" s="262"/>
      <c r="L3" s="255" t="str">
        <f>+'一覧表 男子'!I7</f>
        <v/>
      </c>
      <c r="M3" s="255"/>
      <c r="N3" s="18" t="s">
        <v>12</v>
      </c>
      <c r="O3" s="256" t="str">
        <f>+'一覧表 男子'!J7</f>
        <v/>
      </c>
      <c r="P3" s="257"/>
      <c r="Q3" s="258"/>
    </row>
    <row r="4" spans="1:17" ht="11.25" customHeight="1" x14ac:dyDescent="0.2">
      <c r="A4" s="19" t="s">
        <v>89</v>
      </c>
      <c r="B4" s="252" t="s">
        <v>65</v>
      </c>
      <c r="C4" s="252"/>
      <c r="D4" s="252" t="s">
        <v>90</v>
      </c>
      <c r="E4" s="252"/>
      <c r="F4" s="252"/>
      <c r="G4" s="20" t="s">
        <v>10</v>
      </c>
      <c r="H4" s="21" t="s">
        <v>91</v>
      </c>
      <c r="I4" s="242"/>
      <c r="J4" s="19" t="s">
        <v>89</v>
      </c>
      <c r="K4" s="252" t="s">
        <v>65</v>
      </c>
      <c r="L4" s="252"/>
      <c r="M4" s="252" t="s">
        <v>90</v>
      </c>
      <c r="N4" s="252"/>
      <c r="O4" s="252"/>
      <c r="P4" s="20" t="s">
        <v>10</v>
      </c>
      <c r="Q4" s="21" t="s">
        <v>91</v>
      </c>
    </row>
    <row r="5" spans="1:17" ht="30.75" customHeight="1" thickBot="1" x14ac:dyDescent="0.25">
      <c r="A5" s="22" t="e">
        <f>IF(B5="","",VLOOKUP(B5,名簿入力!B$8:G$106,4,FALSE))</f>
        <v>#N/A</v>
      </c>
      <c r="B5" s="243">
        <f>+'一覧表 男子'!$A7</f>
        <v>0</v>
      </c>
      <c r="C5" s="243"/>
      <c r="D5" s="244" t="e">
        <f>IF(B5="","",VLOOKUP(B5,名簿入力!B$8:G$106,2,FALSE))</f>
        <v>#N/A</v>
      </c>
      <c r="E5" s="244" t="e">
        <f>IF(D5="","",LOOKUP(D5,名簿入力!E$8:E$106,名簿入力!F$8:F$106))</f>
        <v>#N/A</v>
      </c>
      <c r="F5" s="244" t="e">
        <f>IF(E5="","",LOOKUP(E5,名簿入力!F$8:F$106,名簿入力!G$8:G$106))</f>
        <v>#N/A</v>
      </c>
      <c r="G5" s="23" t="e">
        <f>IF(B5="","",VLOOKUP(B5,名簿入力!B$8:G$106,5,FALSE))</f>
        <v>#N/A</v>
      </c>
      <c r="H5" s="24" t="e">
        <f>IF(B5="","",VLOOKUP(B5,名簿入力!B$8:G$106,6,FALSE))</f>
        <v>#N/A</v>
      </c>
      <c r="I5" s="242"/>
      <c r="J5" s="22" t="e">
        <f>IF(K5="","",VLOOKUP(K5,名簿入力!B$8:L$106,4,FALSE))</f>
        <v>#N/A</v>
      </c>
      <c r="K5" s="243">
        <f>+'一覧表 男子'!$A7</f>
        <v>0</v>
      </c>
      <c r="L5" s="243"/>
      <c r="M5" s="244" t="e">
        <f>IF(K5="","",VLOOKUP(K5,名簿入力!B$8:L$106,2,FALSE))</f>
        <v>#N/A</v>
      </c>
      <c r="N5" s="244" t="e">
        <f>IF(M5="","",LOOKUP(M5,名簿入力!J$8:J$106,名簿入力!K$8:K$106))</f>
        <v>#N/A</v>
      </c>
      <c r="O5" s="244" t="e">
        <f>IF(N5="","",LOOKUP(N5,名簿入力!K$8:K$106,名簿入力!L$8:L$106))</f>
        <v>#N/A</v>
      </c>
      <c r="P5" s="23" t="e">
        <f>IF(K5="","",VLOOKUP(K5,名簿入力!B$8:L$106,5,FALSE))</f>
        <v>#N/A</v>
      </c>
      <c r="Q5" s="24" t="e">
        <f>IF(K5="","",VLOOKUP(K5,名簿入力!B$8:L$106,6,FALSE))</f>
        <v>#N/A</v>
      </c>
    </row>
    <row r="6" spans="1:17" ht="3.75" customHeight="1" thickBot="1" x14ac:dyDescent="0.25">
      <c r="A6" s="240"/>
      <c r="B6" s="240"/>
      <c r="C6" s="240"/>
      <c r="D6" s="240"/>
      <c r="E6" s="240"/>
      <c r="F6" s="240"/>
      <c r="G6" s="240"/>
      <c r="H6" s="240"/>
      <c r="I6" s="242"/>
      <c r="J6" s="240"/>
      <c r="K6" s="240"/>
      <c r="L6" s="240"/>
      <c r="M6" s="240"/>
      <c r="N6" s="240"/>
      <c r="O6" s="240"/>
      <c r="P6" s="240"/>
      <c r="Q6" s="240"/>
    </row>
    <row r="7" spans="1:17" ht="16.5" customHeight="1" x14ac:dyDescent="0.2">
      <c r="A7" s="261" t="s">
        <v>88</v>
      </c>
      <c r="B7" s="262"/>
      <c r="C7" s="255" t="str">
        <f>+'一覧表 男子'!G8</f>
        <v/>
      </c>
      <c r="D7" s="255"/>
      <c r="E7" s="18" t="s">
        <v>12</v>
      </c>
      <c r="F7" s="256" t="str">
        <f>+'一覧表 男子'!H8</f>
        <v/>
      </c>
      <c r="G7" s="257"/>
      <c r="H7" s="258"/>
      <c r="I7" s="242"/>
      <c r="J7" s="245" t="s">
        <v>88</v>
      </c>
      <c r="K7" s="246"/>
      <c r="L7" s="256" t="str">
        <f>+'一覧表 男子'!I8</f>
        <v/>
      </c>
      <c r="M7" s="260"/>
      <c r="N7" s="18" t="s">
        <v>12</v>
      </c>
      <c r="O7" s="256" t="str">
        <f>+'一覧表 男子'!J8</f>
        <v/>
      </c>
      <c r="P7" s="257"/>
      <c r="Q7" s="258"/>
    </row>
    <row r="8" spans="1:17" ht="11.25" customHeight="1" x14ac:dyDescent="0.2">
      <c r="A8" s="19" t="s">
        <v>89</v>
      </c>
      <c r="B8" s="252" t="s">
        <v>65</v>
      </c>
      <c r="C8" s="252"/>
      <c r="D8" s="252" t="s">
        <v>90</v>
      </c>
      <c r="E8" s="252"/>
      <c r="F8" s="252"/>
      <c r="G8" s="20" t="s">
        <v>10</v>
      </c>
      <c r="H8" s="21" t="s">
        <v>91</v>
      </c>
      <c r="I8" s="242"/>
      <c r="J8" s="19" t="s">
        <v>89</v>
      </c>
      <c r="K8" s="253" t="s">
        <v>65</v>
      </c>
      <c r="L8" s="254"/>
      <c r="M8" s="253" t="s">
        <v>90</v>
      </c>
      <c r="N8" s="259"/>
      <c r="O8" s="254"/>
      <c r="P8" s="20" t="s">
        <v>10</v>
      </c>
      <c r="Q8" s="21" t="s">
        <v>91</v>
      </c>
    </row>
    <row r="9" spans="1:17" ht="30.75" customHeight="1" thickBot="1" x14ac:dyDescent="0.25">
      <c r="A9" s="22" t="e">
        <f>IF(B9="","",VLOOKUP(B9,名簿入力!B$8:G$106,4,FALSE))</f>
        <v>#N/A</v>
      </c>
      <c r="B9" s="243">
        <f>+'一覧表 男子'!$A8</f>
        <v>0</v>
      </c>
      <c r="C9" s="243"/>
      <c r="D9" s="244" t="e">
        <f>IF(B9="","",VLOOKUP(B9,名簿入力!B$8:G$106,2,FALSE))</f>
        <v>#N/A</v>
      </c>
      <c r="E9" s="244" t="e">
        <f>IF(D9="","",LOOKUP(D9,名簿入力!E$8:E$106,名簿入力!F$8:F$106))</f>
        <v>#N/A</v>
      </c>
      <c r="F9" s="244" t="e">
        <f>IF(E9="","",LOOKUP(E9,名簿入力!F$8:F$106,名簿入力!G$8:G$106))</f>
        <v>#N/A</v>
      </c>
      <c r="G9" s="23" t="e">
        <f>IF(B9="","",VLOOKUP(B9,名簿入力!B$8:G$106,5,FALSE))</f>
        <v>#N/A</v>
      </c>
      <c r="H9" s="24" t="e">
        <f>IF(B9="","",VLOOKUP(B9,名簿入力!B$8:G$106,6,FALSE))</f>
        <v>#N/A</v>
      </c>
      <c r="I9" s="242"/>
      <c r="J9" s="22" t="e">
        <f>IF(K9="","",VLOOKUP(K9,名簿入力!B$8:L$106,4,FALSE))</f>
        <v>#N/A</v>
      </c>
      <c r="K9" s="247">
        <f>+'一覧表 男子'!$A8</f>
        <v>0</v>
      </c>
      <c r="L9" s="248"/>
      <c r="M9" s="249" t="e">
        <f>IF(K9="","",VLOOKUP(K9,名簿入力!B$8:L$106,2,FALSE))</f>
        <v>#N/A</v>
      </c>
      <c r="N9" s="250"/>
      <c r="O9" s="251"/>
      <c r="P9" s="23" t="e">
        <f>IF(K9="","",VLOOKUP(K9,名簿入力!B$8:L$106,5,FALSE))</f>
        <v>#N/A</v>
      </c>
      <c r="Q9" s="24" t="e">
        <f>IF(K9="","",VLOOKUP(K9,名簿入力!B$8:L$106,6,FALSE))</f>
        <v>#N/A</v>
      </c>
    </row>
    <row r="10" spans="1:17" ht="3.75" customHeight="1" thickBot="1" x14ac:dyDescent="0.25">
      <c r="A10" s="240"/>
      <c r="B10" s="240"/>
      <c r="C10" s="240"/>
      <c r="D10" s="240"/>
      <c r="E10" s="240"/>
      <c r="F10" s="240"/>
      <c r="G10" s="240"/>
      <c r="H10" s="240"/>
      <c r="I10" s="242"/>
      <c r="J10" s="241"/>
      <c r="K10" s="241"/>
      <c r="L10" s="241"/>
      <c r="M10" s="241"/>
      <c r="N10" s="241"/>
      <c r="O10" s="241"/>
      <c r="P10" s="241"/>
      <c r="Q10" s="241"/>
    </row>
    <row r="11" spans="1:17" ht="16.5" customHeight="1" x14ac:dyDescent="0.2">
      <c r="A11" s="261" t="s">
        <v>88</v>
      </c>
      <c r="B11" s="262"/>
      <c r="C11" s="255" t="str">
        <f>+'一覧表 男子'!G9</f>
        <v/>
      </c>
      <c r="D11" s="255"/>
      <c r="E11" s="18" t="s">
        <v>12</v>
      </c>
      <c r="F11" s="256" t="str">
        <f>+'一覧表 男子'!H9</f>
        <v/>
      </c>
      <c r="G11" s="257"/>
      <c r="H11" s="258"/>
      <c r="I11" s="242"/>
      <c r="J11" s="245" t="s">
        <v>88</v>
      </c>
      <c r="K11" s="246"/>
      <c r="L11" s="256" t="str">
        <f>+'一覧表 男子'!I9</f>
        <v/>
      </c>
      <c r="M11" s="260"/>
      <c r="N11" s="18" t="s">
        <v>12</v>
      </c>
      <c r="O11" s="256" t="str">
        <f>+'一覧表 男子'!J9</f>
        <v/>
      </c>
      <c r="P11" s="257"/>
      <c r="Q11" s="258"/>
    </row>
    <row r="12" spans="1:17" ht="11.25" customHeight="1" x14ac:dyDescent="0.2">
      <c r="A12" s="19" t="s">
        <v>89</v>
      </c>
      <c r="B12" s="252" t="s">
        <v>65</v>
      </c>
      <c r="C12" s="252"/>
      <c r="D12" s="252" t="s">
        <v>90</v>
      </c>
      <c r="E12" s="252"/>
      <c r="F12" s="252"/>
      <c r="G12" s="20" t="s">
        <v>10</v>
      </c>
      <c r="H12" s="21" t="s">
        <v>91</v>
      </c>
      <c r="I12" s="242"/>
      <c r="J12" s="19" t="s">
        <v>89</v>
      </c>
      <c r="K12" s="253" t="s">
        <v>65</v>
      </c>
      <c r="L12" s="254"/>
      <c r="M12" s="253" t="s">
        <v>90</v>
      </c>
      <c r="N12" s="259"/>
      <c r="O12" s="254"/>
      <c r="P12" s="20" t="s">
        <v>10</v>
      </c>
      <c r="Q12" s="21" t="s">
        <v>91</v>
      </c>
    </row>
    <row r="13" spans="1:17" ht="30.75" customHeight="1" thickBot="1" x14ac:dyDescent="0.25">
      <c r="A13" s="22" t="e">
        <f>IF(B13="","",VLOOKUP(B13,名簿入力!B$8:G$106,4,FALSE))</f>
        <v>#N/A</v>
      </c>
      <c r="B13" s="243">
        <f>+'一覧表 男子'!$A9</f>
        <v>0</v>
      </c>
      <c r="C13" s="243"/>
      <c r="D13" s="244" t="e">
        <f>IF(B13="","",VLOOKUP(B13,名簿入力!B$8:G$106,2,FALSE))</f>
        <v>#N/A</v>
      </c>
      <c r="E13" s="244" t="e">
        <f>IF(D13="","",LOOKUP(D13,名簿入力!E$8:E$106,名簿入力!F$8:F$106))</f>
        <v>#N/A</v>
      </c>
      <c r="F13" s="244" t="e">
        <f>IF(E13="","",LOOKUP(E13,名簿入力!F$8:F$106,名簿入力!G$8:G$106))</f>
        <v>#N/A</v>
      </c>
      <c r="G13" s="23" t="e">
        <f>IF(B13="","",VLOOKUP(B13,名簿入力!B$8:G$106,5,FALSE))</f>
        <v>#N/A</v>
      </c>
      <c r="H13" s="24" t="e">
        <f>IF(B13="","",VLOOKUP(B13,名簿入力!B$8:G$106,6,FALSE))</f>
        <v>#N/A</v>
      </c>
      <c r="I13" s="242"/>
      <c r="J13" s="22" t="e">
        <f>IF(K13="","",VLOOKUP(K13,名簿入力!B$8:L$106,4,FALSE))</f>
        <v>#N/A</v>
      </c>
      <c r="K13" s="247">
        <f>+'一覧表 男子'!$A9</f>
        <v>0</v>
      </c>
      <c r="L13" s="248"/>
      <c r="M13" s="249" t="e">
        <f>IF(K13="","",VLOOKUP(K13,名簿入力!B$8:L$106,2,FALSE))</f>
        <v>#N/A</v>
      </c>
      <c r="N13" s="250"/>
      <c r="O13" s="251"/>
      <c r="P13" s="23" t="e">
        <f>IF(K13="","",VLOOKUP(K13,名簿入力!B$8:L$106,5,FALSE))</f>
        <v>#N/A</v>
      </c>
      <c r="Q13" s="24" t="e">
        <f>IF(K13="","",VLOOKUP(K13,名簿入力!B$8:L$106,6,FALSE))</f>
        <v>#N/A</v>
      </c>
    </row>
    <row r="14" spans="1:17" ht="3.75" customHeight="1" thickBot="1" x14ac:dyDescent="0.25">
      <c r="A14" s="240"/>
      <c r="B14" s="240"/>
      <c r="C14" s="240"/>
      <c r="D14" s="240"/>
      <c r="E14" s="240"/>
      <c r="F14" s="240"/>
      <c r="G14" s="240"/>
      <c r="H14" s="240"/>
      <c r="I14" s="242"/>
      <c r="J14" s="241"/>
      <c r="K14" s="241"/>
      <c r="L14" s="241"/>
      <c r="M14" s="241"/>
      <c r="N14" s="241"/>
      <c r="O14" s="241"/>
      <c r="P14" s="241"/>
      <c r="Q14" s="241"/>
    </row>
    <row r="15" spans="1:17" ht="16.5" customHeight="1" x14ac:dyDescent="0.2">
      <c r="A15" s="261" t="s">
        <v>88</v>
      </c>
      <c r="B15" s="262"/>
      <c r="C15" s="255" t="str">
        <f>+'一覧表 男子'!G10</f>
        <v/>
      </c>
      <c r="D15" s="255"/>
      <c r="E15" s="18" t="s">
        <v>12</v>
      </c>
      <c r="F15" s="256" t="str">
        <f>+'一覧表 男子'!H10</f>
        <v/>
      </c>
      <c r="G15" s="257"/>
      <c r="H15" s="258"/>
      <c r="I15" s="242"/>
      <c r="J15" s="245" t="s">
        <v>88</v>
      </c>
      <c r="K15" s="246"/>
      <c r="L15" s="256" t="str">
        <f>+'一覧表 男子'!I10</f>
        <v/>
      </c>
      <c r="M15" s="260"/>
      <c r="N15" s="18" t="s">
        <v>12</v>
      </c>
      <c r="O15" s="256" t="str">
        <f>+'一覧表 男子'!J10</f>
        <v/>
      </c>
      <c r="P15" s="257"/>
      <c r="Q15" s="258"/>
    </row>
    <row r="16" spans="1:17" ht="11.25" customHeight="1" x14ac:dyDescent="0.2">
      <c r="A16" s="19" t="s">
        <v>89</v>
      </c>
      <c r="B16" s="252" t="s">
        <v>65</v>
      </c>
      <c r="C16" s="252"/>
      <c r="D16" s="252" t="s">
        <v>90</v>
      </c>
      <c r="E16" s="252"/>
      <c r="F16" s="252"/>
      <c r="G16" s="20" t="s">
        <v>10</v>
      </c>
      <c r="H16" s="21" t="s">
        <v>91</v>
      </c>
      <c r="I16" s="242"/>
      <c r="J16" s="19" t="s">
        <v>89</v>
      </c>
      <c r="K16" s="253" t="s">
        <v>65</v>
      </c>
      <c r="L16" s="254"/>
      <c r="M16" s="253" t="s">
        <v>90</v>
      </c>
      <c r="N16" s="259"/>
      <c r="O16" s="254"/>
      <c r="P16" s="20" t="s">
        <v>10</v>
      </c>
      <c r="Q16" s="21" t="s">
        <v>91</v>
      </c>
    </row>
    <row r="17" spans="1:17" ht="30.75" customHeight="1" thickBot="1" x14ac:dyDescent="0.25">
      <c r="A17" s="22" t="e">
        <f>IF(B17="","",VLOOKUP(B17,名簿入力!B$8:G$106,4,FALSE))</f>
        <v>#N/A</v>
      </c>
      <c r="B17" s="243">
        <f>+'一覧表 男子'!$A10</f>
        <v>0</v>
      </c>
      <c r="C17" s="243"/>
      <c r="D17" s="244" t="e">
        <f>IF(B17="","",VLOOKUP(B17,名簿入力!B$8:G$106,2,FALSE))</f>
        <v>#N/A</v>
      </c>
      <c r="E17" s="244" t="e">
        <f>IF(D17="","",LOOKUP(D17,名簿入力!E$8:E$106,名簿入力!F$8:F$106))</f>
        <v>#N/A</v>
      </c>
      <c r="F17" s="244" t="e">
        <f>IF(E17="","",LOOKUP(E17,名簿入力!F$8:F$106,名簿入力!G$8:G$106))</f>
        <v>#N/A</v>
      </c>
      <c r="G17" s="23" t="e">
        <f>IF(B17="","",VLOOKUP(B17,名簿入力!B$8:G$106,5,FALSE))</f>
        <v>#N/A</v>
      </c>
      <c r="H17" s="24" t="e">
        <f>IF(B17="","",VLOOKUP(B17,名簿入力!B$8:G$106,6,FALSE))</f>
        <v>#N/A</v>
      </c>
      <c r="I17" s="242"/>
      <c r="J17" s="22" t="e">
        <f>IF(K17="","",VLOOKUP(K17,名簿入力!B$8:L$106,4,FALSE))</f>
        <v>#N/A</v>
      </c>
      <c r="K17" s="247">
        <f>+'一覧表 男子'!$A10</f>
        <v>0</v>
      </c>
      <c r="L17" s="248"/>
      <c r="M17" s="249" t="e">
        <f>IF(K17="","",VLOOKUP(K17,名簿入力!B$8:L$106,2,FALSE))</f>
        <v>#N/A</v>
      </c>
      <c r="N17" s="250"/>
      <c r="O17" s="251"/>
      <c r="P17" s="23" t="e">
        <f>IF(K17="","",VLOOKUP(K17,名簿入力!B$8:L$106,5,FALSE))</f>
        <v>#N/A</v>
      </c>
      <c r="Q17" s="24" t="e">
        <f>IF(K17="","",VLOOKUP(K17,名簿入力!B$8:L$106,6,FALSE))</f>
        <v>#N/A</v>
      </c>
    </row>
    <row r="18" spans="1:17" ht="3.75" customHeight="1" thickBot="1" x14ac:dyDescent="0.25">
      <c r="A18" s="240"/>
      <c r="B18" s="240"/>
      <c r="C18" s="240"/>
      <c r="D18" s="240"/>
      <c r="E18" s="240"/>
      <c r="F18" s="240"/>
      <c r="G18" s="240"/>
      <c r="H18" s="240"/>
      <c r="I18" s="242"/>
      <c r="J18" s="241"/>
      <c r="K18" s="241"/>
      <c r="L18" s="241"/>
      <c r="M18" s="241"/>
      <c r="N18" s="241"/>
      <c r="O18" s="241"/>
      <c r="P18" s="241"/>
      <c r="Q18" s="241"/>
    </row>
    <row r="19" spans="1:17" ht="16.5" customHeight="1" x14ac:dyDescent="0.2">
      <c r="A19" s="261" t="s">
        <v>88</v>
      </c>
      <c r="B19" s="262"/>
      <c r="C19" s="255" t="str">
        <f>+'一覧表 男子'!G11</f>
        <v/>
      </c>
      <c r="D19" s="255"/>
      <c r="E19" s="18" t="s">
        <v>12</v>
      </c>
      <c r="F19" s="256" t="str">
        <f>+'一覧表 男子'!H11</f>
        <v/>
      </c>
      <c r="G19" s="257"/>
      <c r="H19" s="258"/>
      <c r="I19" s="242"/>
      <c r="J19" s="245" t="s">
        <v>88</v>
      </c>
      <c r="K19" s="246"/>
      <c r="L19" s="256" t="str">
        <f>+'一覧表 男子'!I11</f>
        <v/>
      </c>
      <c r="M19" s="260"/>
      <c r="N19" s="18" t="s">
        <v>12</v>
      </c>
      <c r="O19" s="256" t="str">
        <f>+'一覧表 男子'!J11</f>
        <v/>
      </c>
      <c r="P19" s="257"/>
      <c r="Q19" s="258"/>
    </row>
    <row r="20" spans="1:17" ht="11.25" customHeight="1" x14ac:dyDescent="0.2">
      <c r="A20" s="19" t="s">
        <v>89</v>
      </c>
      <c r="B20" s="252" t="s">
        <v>65</v>
      </c>
      <c r="C20" s="252"/>
      <c r="D20" s="252" t="s">
        <v>90</v>
      </c>
      <c r="E20" s="252"/>
      <c r="F20" s="252"/>
      <c r="G20" s="20" t="s">
        <v>10</v>
      </c>
      <c r="H20" s="21" t="s">
        <v>91</v>
      </c>
      <c r="I20" s="242"/>
      <c r="J20" s="19" t="s">
        <v>89</v>
      </c>
      <c r="K20" s="253" t="s">
        <v>65</v>
      </c>
      <c r="L20" s="254"/>
      <c r="M20" s="253" t="s">
        <v>90</v>
      </c>
      <c r="N20" s="259"/>
      <c r="O20" s="254"/>
      <c r="P20" s="20" t="s">
        <v>10</v>
      </c>
      <c r="Q20" s="21" t="s">
        <v>91</v>
      </c>
    </row>
    <row r="21" spans="1:17" ht="30.75" customHeight="1" thickBot="1" x14ac:dyDescent="0.25">
      <c r="A21" s="22" t="e">
        <f>IF(B21="","",VLOOKUP(B21,名簿入力!B$8:G$106,4,FALSE))</f>
        <v>#N/A</v>
      </c>
      <c r="B21" s="243">
        <f>+'一覧表 男子'!$A11</f>
        <v>0</v>
      </c>
      <c r="C21" s="243"/>
      <c r="D21" s="244" t="e">
        <f>IF(B21="","",VLOOKUP(B21,名簿入力!B$8:G$106,2,FALSE))</f>
        <v>#N/A</v>
      </c>
      <c r="E21" s="244" t="e">
        <f>IF(D21="","",LOOKUP(D21,名簿入力!E$8:E$106,名簿入力!F$8:F$106))</f>
        <v>#N/A</v>
      </c>
      <c r="F21" s="244" t="e">
        <f>IF(E21="","",LOOKUP(E21,名簿入力!F$8:F$106,名簿入力!G$8:G$106))</f>
        <v>#N/A</v>
      </c>
      <c r="G21" s="23" t="e">
        <f>IF(B21="","",VLOOKUP(B21,名簿入力!B$8:G$106,5,FALSE))</f>
        <v>#N/A</v>
      </c>
      <c r="H21" s="24" t="e">
        <f>IF(B21="","",VLOOKUP(B21,名簿入力!B$8:G$106,6,FALSE))</f>
        <v>#N/A</v>
      </c>
      <c r="I21" s="242"/>
      <c r="J21" s="22" t="e">
        <f>IF(K21="","",VLOOKUP(K21,名簿入力!B$8:L$106,4,FALSE))</f>
        <v>#N/A</v>
      </c>
      <c r="K21" s="247">
        <f>+'一覧表 男子'!$A11</f>
        <v>0</v>
      </c>
      <c r="L21" s="248"/>
      <c r="M21" s="249" t="e">
        <f>IF(K21="","",VLOOKUP(K21,名簿入力!B$8:L$106,2,FALSE))</f>
        <v>#N/A</v>
      </c>
      <c r="N21" s="250"/>
      <c r="O21" s="251"/>
      <c r="P21" s="23" t="e">
        <f>IF(K21="","",VLOOKUP(K21,名簿入力!B$8:L$106,5,FALSE))</f>
        <v>#N/A</v>
      </c>
      <c r="Q21" s="24" t="e">
        <f>IF(K21="","",VLOOKUP(K21,名簿入力!B$8:L$106,6,FALSE))</f>
        <v>#N/A</v>
      </c>
    </row>
    <row r="22" spans="1:17" ht="3.75" customHeight="1" thickBot="1" x14ac:dyDescent="0.25">
      <c r="A22" s="240"/>
      <c r="B22" s="240"/>
      <c r="C22" s="240"/>
      <c r="D22" s="240"/>
      <c r="E22" s="240"/>
      <c r="F22" s="240"/>
      <c r="G22" s="240"/>
      <c r="H22" s="240"/>
      <c r="I22" s="242"/>
      <c r="J22" s="241"/>
      <c r="K22" s="241"/>
      <c r="L22" s="241"/>
      <c r="M22" s="241"/>
      <c r="N22" s="241"/>
      <c r="O22" s="241"/>
      <c r="P22" s="241"/>
      <c r="Q22" s="241"/>
    </row>
    <row r="23" spans="1:17" ht="16.5" customHeight="1" x14ac:dyDescent="0.2">
      <c r="A23" s="261" t="s">
        <v>88</v>
      </c>
      <c r="B23" s="262"/>
      <c r="C23" s="255" t="str">
        <f>+'一覧表 男子'!G12</f>
        <v/>
      </c>
      <c r="D23" s="255"/>
      <c r="E23" s="18" t="s">
        <v>12</v>
      </c>
      <c r="F23" s="256" t="str">
        <f>+'一覧表 男子'!H12</f>
        <v/>
      </c>
      <c r="G23" s="257"/>
      <c r="H23" s="258"/>
      <c r="I23" s="242"/>
      <c r="J23" s="245" t="s">
        <v>88</v>
      </c>
      <c r="K23" s="246"/>
      <c r="L23" s="256" t="str">
        <f>+'一覧表 男子'!I12</f>
        <v/>
      </c>
      <c r="M23" s="260"/>
      <c r="N23" s="18" t="s">
        <v>12</v>
      </c>
      <c r="O23" s="256" t="str">
        <f>+'一覧表 男子'!J12</f>
        <v/>
      </c>
      <c r="P23" s="257"/>
      <c r="Q23" s="258"/>
    </row>
    <row r="24" spans="1:17" ht="11.25" customHeight="1" x14ac:dyDescent="0.2">
      <c r="A24" s="19" t="s">
        <v>89</v>
      </c>
      <c r="B24" s="252" t="s">
        <v>65</v>
      </c>
      <c r="C24" s="252"/>
      <c r="D24" s="252" t="s">
        <v>90</v>
      </c>
      <c r="E24" s="252"/>
      <c r="F24" s="252"/>
      <c r="G24" s="20" t="s">
        <v>10</v>
      </c>
      <c r="H24" s="21" t="s">
        <v>91</v>
      </c>
      <c r="I24" s="242"/>
      <c r="J24" s="19" t="s">
        <v>89</v>
      </c>
      <c r="K24" s="253" t="s">
        <v>65</v>
      </c>
      <c r="L24" s="254"/>
      <c r="M24" s="253" t="s">
        <v>90</v>
      </c>
      <c r="N24" s="259"/>
      <c r="O24" s="254"/>
      <c r="P24" s="20" t="s">
        <v>10</v>
      </c>
      <c r="Q24" s="21" t="s">
        <v>91</v>
      </c>
    </row>
    <row r="25" spans="1:17" ht="30.75" customHeight="1" thickBot="1" x14ac:dyDescent="0.25">
      <c r="A25" s="22" t="e">
        <f>IF(B25="","",VLOOKUP(B25,名簿入力!B$8:G$106,4,FALSE))</f>
        <v>#N/A</v>
      </c>
      <c r="B25" s="243">
        <f>+'一覧表 男子'!$A12</f>
        <v>0</v>
      </c>
      <c r="C25" s="243"/>
      <c r="D25" s="244" t="e">
        <f>IF(B25="","",VLOOKUP(B25,名簿入力!B$8:G$106,2,FALSE))</f>
        <v>#N/A</v>
      </c>
      <c r="E25" s="244" t="e">
        <f>IF(D25="","",LOOKUP(D25,名簿入力!E$8:E$106,名簿入力!F$8:F$106))</f>
        <v>#N/A</v>
      </c>
      <c r="F25" s="244" t="e">
        <f>IF(E25="","",LOOKUP(E25,名簿入力!F$8:F$106,名簿入力!G$8:G$106))</f>
        <v>#N/A</v>
      </c>
      <c r="G25" s="23" t="e">
        <f>IF(B25="","",VLOOKUP(B25,名簿入力!B$8:G$106,5,FALSE))</f>
        <v>#N/A</v>
      </c>
      <c r="H25" s="24" t="e">
        <f>IF(B25="","",VLOOKUP(B25,名簿入力!B$8:G$106,6,FALSE))</f>
        <v>#N/A</v>
      </c>
      <c r="I25" s="242"/>
      <c r="J25" s="22" t="e">
        <f>IF(K25="","",VLOOKUP(K25,名簿入力!B$8:L$106,4,FALSE))</f>
        <v>#N/A</v>
      </c>
      <c r="K25" s="247">
        <f>+'一覧表 男子'!$A12</f>
        <v>0</v>
      </c>
      <c r="L25" s="248"/>
      <c r="M25" s="249" t="e">
        <f>IF(K25="","",VLOOKUP(K25,名簿入力!B$8:L$106,2,FALSE))</f>
        <v>#N/A</v>
      </c>
      <c r="N25" s="250"/>
      <c r="O25" s="251"/>
      <c r="P25" s="23" t="e">
        <f>IF(K25="","",VLOOKUP(K25,名簿入力!B$8:L$106,5,FALSE))</f>
        <v>#N/A</v>
      </c>
      <c r="Q25" s="24" t="e">
        <f>IF(K25="","",VLOOKUP(K25,名簿入力!B$8:L$106,6,FALSE))</f>
        <v>#N/A</v>
      </c>
    </row>
    <row r="26" spans="1:17" ht="3.75" customHeight="1" thickBot="1" x14ac:dyDescent="0.25">
      <c r="A26" s="240"/>
      <c r="B26" s="240"/>
      <c r="C26" s="240"/>
      <c r="D26" s="240"/>
      <c r="E26" s="240"/>
      <c r="F26" s="240"/>
      <c r="G26" s="240"/>
      <c r="H26" s="240"/>
      <c r="I26" s="242"/>
      <c r="J26" s="241"/>
      <c r="K26" s="241"/>
      <c r="L26" s="241"/>
      <c r="M26" s="241"/>
      <c r="N26" s="241"/>
      <c r="O26" s="241"/>
      <c r="P26" s="241"/>
      <c r="Q26" s="241"/>
    </row>
    <row r="27" spans="1:17" ht="16.5" customHeight="1" x14ac:dyDescent="0.2">
      <c r="A27" s="261" t="s">
        <v>88</v>
      </c>
      <c r="B27" s="262"/>
      <c r="C27" s="255" t="str">
        <f>+'一覧表 男子'!G13</f>
        <v/>
      </c>
      <c r="D27" s="255"/>
      <c r="E27" s="18" t="s">
        <v>12</v>
      </c>
      <c r="F27" s="256" t="str">
        <f>+'一覧表 男子'!H13</f>
        <v/>
      </c>
      <c r="G27" s="257"/>
      <c r="H27" s="258"/>
      <c r="I27" s="242"/>
      <c r="J27" s="245" t="s">
        <v>88</v>
      </c>
      <c r="K27" s="246"/>
      <c r="L27" s="256" t="str">
        <f>+'一覧表 男子'!I13</f>
        <v/>
      </c>
      <c r="M27" s="260"/>
      <c r="N27" s="18" t="s">
        <v>12</v>
      </c>
      <c r="O27" s="256" t="str">
        <f>+'一覧表 男子'!J13</f>
        <v/>
      </c>
      <c r="P27" s="257"/>
      <c r="Q27" s="258"/>
    </row>
    <row r="28" spans="1:17" ht="11.25" customHeight="1" x14ac:dyDescent="0.2">
      <c r="A28" s="19" t="s">
        <v>89</v>
      </c>
      <c r="B28" s="252" t="s">
        <v>65</v>
      </c>
      <c r="C28" s="252"/>
      <c r="D28" s="252" t="s">
        <v>90</v>
      </c>
      <c r="E28" s="252"/>
      <c r="F28" s="252"/>
      <c r="G28" s="20" t="s">
        <v>10</v>
      </c>
      <c r="H28" s="21" t="s">
        <v>91</v>
      </c>
      <c r="I28" s="242"/>
      <c r="J28" s="19" t="s">
        <v>89</v>
      </c>
      <c r="K28" s="253" t="s">
        <v>65</v>
      </c>
      <c r="L28" s="254"/>
      <c r="M28" s="253" t="s">
        <v>90</v>
      </c>
      <c r="N28" s="259"/>
      <c r="O28" s="254"/>
      <c r="P28" s="20" t="s">
        <v>10</v>
      </c>
      <c r="Q28" s="21" t="s">
        <v>91</v>
      </c>
    </row>
    <row r="29" spans="1:17" ht="30.75" customHeight="1" thickBot="1" x14ac:dyDescent="0.25">
      <c r="A29" s="22" t="e">
        <f>IF(B29="","",VLOOKUP(B29,名簿入力!B$8:G$106,4,FALSE))</f>
        <v>#N/A</v>
      </c>
      <c r="B29" s="243">
        <f>+'一覧表 男子'!$A13</f>
        <v>0</v>
      </c>
      <c r="C29" s="243"/>
      <c r="D29" s="244" t="e">
        <f>IF(B29="","",VLOOKUP(B29,名簿入力!B$8:G$106,2,FALSE))</f>
        <v>#N/A</v>
      </c>
      <c r="E29" s="244" t="e">
        <f>IF(D29="","",LOOKUP(D29,名簿入力!E$8:E$106,名簿入力!F$8:F$106))</f>
        <v>#N/A</v>
      </c>
      <c r="F29" s="244" t="e">
        <f>IF(E29="","",LOOKUP(E29,名簿入力!F$8:F$106,名簿入力!G$8:G$106))</f>
        <v>#N/A</v>
      </c>
      <c r="G29" s="23" t="e">
        <f>IF(B29="","",VLOOKUP(B29,名簿入力!B$8:G$106,5,FALSE))</f>
        <v>#N/A</v>
      </c>
      <c r="H29" s="24" t="e">
        <f>IF(B29="","",VLOOKUP(B29,名簿入力!B$8:G$106,6,FALSE))</f>
        <v>#N/A</v>
      </c>
      <c r="I29" s="242"/>
      <c r="J29" s="22" t="e">
        <f>IF(K29="","",VLOOKUP(K29,名簿入力!B$8:L$106,4,FALSE))</f>
        <v>#N/A</v>
      </c>
      <c r="K29" s="247">
        <f>+'一覧表 男子'!$A13</f>
        <v>0</v>
      </c>
      <c r="L29" s="248"/>
      <c r="M29" s="249" t="e">
        <f>IF(K29="","",VLOOKUP(K29,名簿入力!B$8:L$106,2,FALSE))</f>
        <v>#N/A</v>
      </c>
      <c r="N29" s="250"/>
      <c r="O29" s="251"/>
      <c r="P29" s="23" t="e">
        <f>IF(K29="","",VLOOKUP(K29,名簿入力!B$8:L$106,5,FALSE))</f>
        <v>#N/A</v>
      </c>
      <c r="Q29" s="24" t="e">
        <f>IF(K29="","",VLOOKUP(K29,名簿入力!B$8:L$106,6,FALSE))</f>
        <v>#N/A</v>
      </c>
    </row>
    <row r="30" spans="1:17" ht="3.75" customHeight="1" thickBot="1" x14ac:dyDescent="0.25">
      <c r="A30" s="240"/>
      <c r="B30" s="240"/>
      <c r="C30" s="240"/>
      <c r="D30" s="240"/>
      <c r="E30" s="240"/>
      <c r="F30" s="240"/>
      <c r="G30" s="240"/>
      <c r="H30" s="240"/>
      <c r="I30" s="242"/>
      <c r="J30" s="241"/>
      <c r="K30" s="241"/>
      <c r="L30" s="241"/>
      <c r="M30" s="241"/>
      <c r="N30" s="241"/>
      <c r="O30" s="241"/>
      <c r="P30" s="241"/>
      <c r="Q30" s="241"/>
    </row>
    <row r="31" spans="1:17" ht="16.5" customHeight="1" x14ac:dyDescent="0.2">
      <c r="A31" s="261" t="s">
        <v>88</v>
      </c>
      <c r="B31" s="262"/>
      <c r="C31" s="255" t="str">
        <f>+'一覧表 男子'!G14</f>
        <v/>
      </c>
      <c r="D31" s="255"/>
      <c r="E31" s="18" t="s">
        <v>12</v>
      </c>
      <c r="F31" s="256" t="str">
        <f>+'一覧表 男子'!H14</f>
        <v/>
      </c>
      <c r="G31" s="257"/>
      <c r="H31" s="258"/>
      <c r="I31" s="242"/>
      <c r="J31" s="245" t="s">
        <v>88</v>
      </c>
      <c r="K31" s="246"/>
      <c r="L31" s="256" t="str">
        <f>+'一覧表 男子'!I14</f>
        <v/>
      </c>
      <c r="M31" s="260"/>
      <c r="N31" s="18" t="s">
        <v>12</v>
      </c>
      <c r="O31" s="256" t="str">
        <f>+'一覧表 男子'!J14</f>
        <v/>
      </c>
      <c r="P31" s="257"/>
      <c r="Q31" s="258"/>
    </row>
    <row r="32" spans="1:17" ht="11.25" customHeight="1" x14ac:dyDescent="0.2">
      <c r="A32" s="19" t="s">
        <v>89</v>
      </c>
      <c r="B32" s="252" t="s">
        <v>65</v>
      </c>
      <c r="C32" s="252"/>
      <c r="D32" s="252" t="s">
        <v>90</v>
      </c>
      <c r="E32" s="252"/>
      <c r="F32" s="252"/>
      <c r="G32" s="20" t="s">
        <v>10</v>
      </c>
      <c r="H32" s="21" t="s">
        <v>91</v>
      </c>
      <c r="I32" s="242"/>
      <c r="J32" s="19" t="s">
        <v>89</v>
      </c>
      <c r="K32" s="253" t="s">
        <v>65</v>
      </c>
      <c r="L32" s="254"/>
      <c r="M32" s="253" t="s">
        <v>90</v>
      </c>
      <c r="N32" s="259"/>
      <c r="O32" s="254"/>
      <c r="P32" s="20" t="s">
        <v>10</v>
      </c>
      <c r="Q32" s="21" t="s">
        <v>91</v>
      </c>
    </row>
    <row r="33" spans="1:17" ht="30.75" customHeight="1" thickBot="1" x14ac:dyDescent="0.25">
      <c r="A33" s="22" t="e">
        <f>IF(B33="","",VLOOKUP(B33,名簿入力!B$8:G$106,4,FALSE))</f>
        <v>#N/A</v>
      </c>
      <c r="B33" s="243">
        <f>+'一覧表 男子'!$A14</f>
        <v>0</v>
      </c>
      <c r="C33" s="243"/>
      <c r="D33" s="244" t="e">
        <f>IF(B33="","",VLOOKUP(B33,名簿入力!B$8:G$106,2,FALSE))</f>
        <v>#N/A</v>
      </c>
      <c r="E33" s="244" t="e">
        <f>IF(D33="","",LOOKUP(D33,名簿入力!E$8:E$106,名簿入力!F$8:F$106))</f>
        <v>#N/A</v>
      </c>
      <c r="F33" s="244" t="e">
        <f>IF(E33="","",LOOKUP(E33,名簿入力!F$8:F$106,名簿入力!G$8:G$106))</f>
        <v>#N/A</v>
      </c>
      <c r="G33" s="23" t="e">
        <f>IF(B33="","",VLOOKUP(B33,名簿入力!B$8:G$106,5,FALSE))</f>
        <v>#N/A</v>
      </c>
      <c r="H33" s="24" t="e">
        <f>IF(B33="","",VLOOKUP(B33,名簿入力!B$8:G$106,6,FALSE))</f>
        <v>#N/A</v>
      </c>
      <c r="I33" s="242"/>
      <c r="J33" s="22" t="e">
        <f>IF(K33="","",VLOOKUP(K33,名簿入力!B$8:L$106,4,FALSE))</f>
        <v>#N/A</v>
      </c>
      <c r="K33" s="247">
        <f>+'一覧表 男子'!$A14</f>
        <v>0</v>
      </c>
      <c r="L33" s="248"/>
      <c r="M33" s="249" t="e">
        <f>IF(K33="","",VLOOKUP(K33,名簿入力!B$8:L$106,2,FALSE))</f>
        <v>#N/A</v>
      </c>
      <c r="N33" s="250"/>
      <c r="O33" s="251"/>
      <c r="P33" s="23" t="e">
        <f>IF(K33="","",VLOOKUP(K33,名簿入力!B$8:L$106,5,FALSE))</f>
        <v>#N/A</v>
      </c>
      <c r="Q33" s="24" t="e">
        <f>IF(K33="","",VLOOKUP(K33,名簿入力!B$8:L$106,6,FALSE))</f>
        <v>#N/A</v>
      </c>
    </row>
    <row r="34" spans="1:17" ht="3.75" customHeight="1" thickBot="1" x14ac:dyDescent="0.25">
      <c r="A34" s="240"/>
      <c r="B34" s="240"/>
      <c r="C34" s="240"/>
      <c r="D34" s="240"/>
      <c r="E34" s="240"/>
      <c r="F34" s="240"/>
      <c r="G34" s="240"/>
      <c r="H34" s="240"/>
      <c r="I34" s="242"/>
      <c r="J34" s="241"/>
      <c r="K34" s="241"/>
      <c r="L34" s="241"/>
      <c r="M34" s="241"/>
      <c r="N34" s="241"/>
      <c r="O34" s="241"/>
      <c r="P34" s="241"/>
      <c r="Q34" s="241"/>
    </row>
    <row r="35" spans="1:17" ht="16.5" customHeight="1" x14ac:dyDescent="0.2">
      <c r="A35" s="261" t="s">
        <v>88</v>
      </c>
      <c r="B35" s="262"/>
      <c r="C35" s="255" t="str">
        <f>+'一覧表 男子'!G15</f>
        <v/>
      </c>
      <c r="D35" s="255"/>
      <c r="E35" s="18" t="s">
        <v>12</v>
      </c>
      <c r="F35" s="256" t="str">
        <f>+'一覧表 男子'!H15</f>
        <v/>
      </c>
      <c r="G35" s="257"/>
      <c r="H35" s="258"/>
      <c r="I35" s="242"/>
      <c r="J35" s="245" t="s">
        <v>88</v>
      </c>
      <c r="K35" s="246"/>
      <c r="L35" s="256" t="str">
        <f>+'一覧表 男子'!I15</f>
        <v/>
      </c>
      <c r="M35" s="260"/>
      <c r="N35" s="18" t="s">
        <v>12</v>
      </c>
      <c r="O35" s="256" t="str">
        <f>+'一覧表 男子'!J15</f>
        <v/>
      </c>
      <c r="P35" s="257"/>
      <c r="Q35" s="258"/>
    </row>
    <row r="36" spans="1:17" ht="11.25" customHeight="1" x14ac:dyDescent="0.2">
      <c r="A36" s="19" t="s">
        <v>89</v>
      </c>
      <c r="B36" s="252" t="s">
        <v>65</v>
      </c>
      <c r="C36" s="252"/>
      <c r="D36" s="252" t="s">
        <v>90</v>
      </c>
      <c r="E36" s="252"/>
      <c r="F36" s="252"/>
      <c r="G36" s="20" t="s">
        <v>10</v>
      </c>
      <c r="H36" s="21" t="s">
        <v>91</v>
      </c>
      <c r="I36" s="242"/>
      <c r="J36" s="19" t="s">
        <v>89</v>
      </c>
      <c r="K36" s="253" t="s">
        <v>65</v>
      </c>
      <c r="L36" s="254"/>
      <c r="M36" s="253" t="s">
        <v>90</v>
      </c>
      <c r="N36" s="259"/>
      <c r="O36" s="254"/>
      <c r="P36" s="20" t="s">
        <v>10</v>
      </c>
      <c r="Q36" s="21" t="s">
        <v>91</v>
      </c>
    </row>
    <row r="37" spans="1:17" ht="30.75" customHeight="1" thickBot="1" x14ac:dyDescent="0.25">
      <c r="A37" s="22" t="e">
        <f>IF(B37="","",VLOOKUP(B37,名簿入力!B$8:G$106,4,FALSE))</f>
        <v>#N/A</v>
      </c>
      <c r="B37" s="243">
        <f>+'一覧表 男子'!$A15</f>
        <v>0</v>
      </c>
      <c r="C37" s="243"/>
      <c r="D37" s="244" t="e">
        <f>IF(B37="","",VLOOKUP(B37,名簿入力!B$8:G$106,2,FALSE))</f>
        <v>#N/A</v>
      </c>
      <c r="E37" s="244" t="e">
        <f>IF(D37="","",LOOKUP(D37,名簿入力!E$8:E$106,名簿入力!F$8:F$106))</f>
        <v>#N/A</v>
      </c>
      <c r="F37" s="244" t="e">
        <f>IF(E37="","",LOOKUP(E37,名簿入力!F$8:F$106,名簿入力!G$8:G$106))</f>
        <v>#N/A</v>
      </c>
      <c r="G37" s="23" t="e">
        <f>IF(B37="","",VLOOKUP(B37,名簿入力!B$8:G$106,5,FALSE))</f>
        <v>#N/A</v>
      </c>
      <c r="H37" s="24" t="e">
        <f>IF(B37="","",VLOOKUP(B37,名簿入力!B$8:G$106,6,FALSE))</f>
        <v>#N/A</v>
      </c>
      <c r="I37" s="242"/>
      <c r="J37" s="22" t="e">
        <f>IF(K37="","",VLOOKUP(K37,名簿入力!B$8:L$106,4,FALSE))</f>
        <v>#N/A</v>
      </c>
      <c r="K37" s="247">
        <f>+'一覧表 男子'!$A15</f>
        <v>0</v>
      </c>
      <c r="L37" s="248"/>
      <c r="M37" s="249" t="e">
        <f>IF(K37="","",VLOOKUP(K37,名簿入力!B$8:L$106,2,FALSE))</f>
        <v>#N/A</v>
      </c>
      <c r="N37" s="250"/>
      <c r="O37" s="251"/>
      <c r="P37" s="23" t="e">
        <f>IF(K37="","",VLOOKUP(K37,名簿入力!B$8:L$106,5,FALSE))</f>
        <v>#N/A</v>
      </c>
      <c r="Q37" s="24" t="e">
        <f>IF(K37="","",VLOOKUP(K37,名簿入力!B$8:L$106,6,FALSE))</f>
        <v>#N/A</v>
      </c>
    </row>
    <row r="38" spans="1:17" ht="3.75" customHeight="1" thickBot="1" x14ac:dyDescent="0.25">
      <c r="A38" s="240"/>
      <c r="B38" s="240"/>
      <c r="C38" s="240"/>
      <c r="D38" s="240"/>
      <c r="E38" s="240"/>
      <c r="F38" s="240"/>
      <c r="G38" s="240"/>
      <c r="H38" s="240"/>
      <c r="I38" s="242"/>
      <c r="J38" s="241"/>
      <c r="K38" s="241"/>
      <c r="L38" s="241"/>
      <c r="M38" s="241"/>
      <c r="N38" s="241"/>
      <c r="O38" s="241"/>
      <c r="P38" s="241"/>
      <c r="Q38" s="241"/>
    </row>
    <row r="39" spans="1:17" ht="16.5" customHeight="1" x14ac:dyDescent="0.2">
      <c r="A39" s="261" t="s">
        <v>88</v>
      </c>
      <c r="B39" s="262"/>
      <c r="C39" s="255" t="str">
        <f>+'一覧表 男子'!G16</f>
        <v/>
      </c>
      <c r="D39" s="255"/>
      <c r="E39" s="18" t="s">
        <v>12</v>
      </c>
      <c r="F39" s="256" t="str">
        <f>+'一覧表 男子'!H16</f>
        <v/>
      </c>
      <c r="G39" s="257"/>
      <c r="H39" s="258"/>
      <c r="I39" s="242"/>
      <c r="J39" s="245" t="s">
        <v>88</v>
      </c>
      <c r="K39" s="246"/>
      <c r="L39" s="256" t="str">
        <f>+'一覧表 男子'!I16</f>
        <v/>
      </c>
      <c r="M39" s="260"/>
      <c r="N39" s="18" t="s">
        <v>12</v>
      </c>
      <c r="O39" s="256" t="str">
        <f>+'一覧表 男子'!J16</f>
        <v/>
      </c>
      <c r="P39" s="257"/>
      <c r="Q39" s="258"/>
    </row>
    <row r="40" spans="1:17" ht="11.25" customHeight="1" x14ac:dyDescent="0.2">
      <c r="A40" s="19" t="s">
        <v>89</v>
      </c>
      <c r="B40" s="252" t="s">
        <v>65</v>
      </c>
      <c r="C40" s="252"/>
      <c r="D40" s="252" t="s">
        <v>90</v>
      </c>
      <c r="E40" s="252"/>
      <c r="F40" s="252"/>
      <c r="G40" s="20" t="s">
        <v>10</v>
      </c>
      <c r="H40" s="21" t="s">
        <v>91</v>
      </c>
      <c r="I40" s="242"/>
      <c r="J40" s="19" t="s">
        <v>89</v>
      </c>
      <c r="K40" s="253" t="s">
        <v>65</v>
      </c>
      <c r="L40" s="254"/>
      <c r="M40" s="253" t="s">
        <v>90</v>
      </c>
      <c r="N40" s="259"/>
      <c r="O40" s="254"/>
      <c r="P40" s="20" t="s">
        <v>10</v>
      </c>
      <c r="Q40" s="21" t="s">
        <v>91</v>
      </c>
    </row>
    <row r="41" spans="1:17" ht="30.75" customHeight="1" thickBot="1" x14ac:dyDescent="0.25">
      <c r="A41" s="22" t="e">
        <f>IF(B41="","",VLOOKUP(B41,名簿入力!B$8:G$106,4,FALSE))</f>
        <v>#N/A</v>
      </c>
      <c r="B41" s="243">
        <f>+'一覧表 男子'!$A16</f>
        <v>0</v>
      </c>
      <c r="C41" s="243"/>
      <c r="D41" s="244" t="e">
        <f>IF(B41="","",VLOOKUP(B41,名簿入力!B$8:G$106,2,FALSE))</f>
        <v>#N/A</v>
      </c>
      <c r="E41" s="244" t="e">
        <f>IF(D41="","",LOOKUP(D41,名簿入力!E$8:E$106,名簿入力!F$8:F$106))</f>
        <v>#N/A</v>
      </c>
      <c r="F41" s="244" t="e">
        <f>IF(E41="","",LOOKUP(E41,名簿入力!F$8:F$106,名簿入力!G$8:G$106))</f>
        <v>#N/A</v>
      </c>
      <c r="G41" s="23" t="e">
        <f>IF(B41="","",VLOOKUP(B41,名簿入力!B$8:G$106,5,FALSE))</f>
        <v>#N/A</v>
      </c>
      <c r="H41" s="24" t="e">
        <f>IF(B41="","",VLOOKUP(B41,名簿入力!B$8:G$106,6,FALSE))</f>
        <v>#N/A</v>
      </c>
      <c r="I41" s="242"/>
      <c r="J41" s="22" t="e">
        <f>IF(K41="","",VLOOKUP(K41,名簿入力!B$8:L$106,4,FALSE))</f>
        <v>#N/A</v>
      </c>
      <c r="K41" s="247">
        <f>+'一覧表 男子'!$A16</f>
        <v>0</v>
      </c>
      <c r="L41" s="248"/>
      <c r="M41" s="249" t="e">
        <f>IF(K41="","",VLOOKUP(K41,名簿入力!B$8:L$106,2,FALSE))</f>
        <v>#N/A</v>
      </c>
      <c r="N41" s="250"/>
      <c r="O41" s="251"/>
      <c r="P41" s="23" t="e">
        <f>IF(K41="","",VLOOKUP(K41,名簿入力!B$8:L$106,5,FALSE))</f>
        <v>#N/A</v>
      </c>
      <c r="Q41" s="24" t="e">
        <f>IF(K41="","",VLOOKUP(K41,名簿入力!B$8:L$106,6,FALSE))</f>
        <v>#N/A</v>
      </c>
    </row>
    <row r="42" spans="1:17" ht="3.75" customHeight="1" thickBot="1" x14ac:dyDescent="0.25">
      <c r="A42" s="240"/>
      <c r="B42" s="240"/>
      <c r="C42" s="240"/>
      <c r="D42" s="240"/>
      <c r="E42" s="240"/>
      <c r="F42" s="240"/>
      <c r="G42" s="240"/>
      <c r="H42" s="240"/>
      <c r="I42" s="242"/>
      <c r="J42" s="241"/>
      <c r="K42" s="241"/>
      <c r="L42" s="241"/>
      <c r="M42" s="241"/>
      <c r="N42" s="241"/>
      <c r="O42" s="241"/>
      <c r="P42" s="241"/>
      <c r="Q42" s="241"/>
    </row>
    <row r="43" spans="1:17" ht="16.5" customHeight="1" x14ac:dyDescent="0.2">
      <c r="A43" s="261" t="s">
        <v>88</v>
      </c>
      <c r="B43" s="262"/>
      <c r="C43" s="255" t="str">
        <f>+'一覧表 男子'!G17</f>
        <v/>
      </c>
      <c r="D43" s="255"/>
      <c r="E43" s="18" t="s">
        <v>12</v>
      </c>
      <c r="F43" s="256" t="str">
        <f>+'一覧表 男子'!H17</f>
        <v/>
      </c>
      <c r="G43" s="257"/>
      <c r="H43" s="258"/>
      <c r="I43" s="242"/>
      <c r="J43" s="245" t="s">
        <v>88</v>
      </c>
      <c r="K43" s="246"/>
      <c r="L43" s="256" t="str">
        <f>+'一覧表 男子'!I17</f>
        <v/>
      </c>
      <c r="M43" s="260"/>
      <c r="N43" s="18" t="s">
        <v>12</v>
      </c>
      <c r="O43" s="256" t="str">
        <f>+'一覧表 男子'!J17</f>
        <v/>
      </c>
      <c r="P43" s="257"/>
      <c r="Q43" s="258"/>
    </row>
    <row r="44" spans="1:17" ht="11.25" customHeight="1" x14ac:dyDescent="0.2">
      <c r="A44" s="19" t="s">
        <v>89</v>
      </c>
      <c r="B44" s="252" t="s">
        <v>65</v>
      </c>
      <c r="C44" s="252"/>
      <c r="D44" s="252" t="s">
        <v>90</v>
      </c>
      <c r="E44" s="252"/>
      <c r="F44" s="252"/>
      <c r="G44" s="20" t="s">
        <v>10</v>
      </c>
      <c r="H44" s="21" t="s">
        <v>91</v>
      </c>
      <c r="I44" s="242"/>
      <c r="J44" s="19" t="s">
        <v>89</v>
      </c>
      <c r="K44" s="253" t="s">
        <v>65</v>
      </c>
      <c r="L44" s="254"/>
      <c r="M44" s="253" t="s">
        <v>90</v>
      </c>
      <c r="N44" s="259"/>
      <c r="O44" s="254"/>
      <c r="P44" s="20" t="s">
        <v>10</v>
      </c>
      <c r="Q44" s="21" t="s">
        <v>91</v>
      </c>
    </row>
    <row r="45" spans="1:17" ht="30.75" customHeight="1" thickBot="1" x14ac:dyDescent="0.25">
      <c r="A45" s="22" t="e">
        <f>IF(B45="","",VLOOKUP(B45,名簿入力!B$8:G$106,4,FALSE))</f>
        <v>#N/A</v>
      </c>
      <c r="B45" s="243">
        <f>+'一覧表 男子'!$A17</f>
        <v>0</v>
      </c>
      <c r="C45" s="243"/>
      <c r="D45" s="244" t="e">
        <f>IF(B45="","",VLOOKUP(B45,名簿入力!B$8:G$106,2,FALSE))</f>
        <v>#N/A</v>
      </c>
      <c r="E45" s="244" t="e">
        <f>IF(D45="","",LOOKUP(D45,名簿入力!E$8:E$106,名簿入力!F$8:F$106))</f>
        <v>#N/A</v>
      </c>
      <c r="F45" s="244" t="e">
        <f>IF(E45="","",LOOKUP(E45,名簿入力!F$8:F$106,名簿入力!G$8:G$106))</f>
        <v>#N/A</v>
      </c>
      <c r="G45" s="23" t="e">
        <f>IF(B45="","",VLOOKUP(B45,名簿入力!B$8:G$106,5,FALSE))</f>
        <v>#N/A</v>
      </c>
      <c r="H45" s="24" t="e">
        <f>IF(B45="","",VLOOKUP(B45,名簿入力!B$8:G$106,6,FALSE))</f>
        <v>#N/A</v>
      </c>
      <c r="I45" s="242"/>
      <c r="J45" s="22" t="e">
        <f>IF(K45="","",VLOOKUP(K45,名簿入力!B$8:L$106,4,FALSE))</f>
        <v>#N/A</v>
      </c>
      <c r="K45" s="247">
        <f>+'一覧表 男子'!$A17</f>
        <v>0</v>
      </c>
      <c r="L45" s="248"/>
      <c r="M45" s="249" t="e">
        <f>IF(K45="","",VLOOKUP(K45,名簿入力!B$8:L$106,2,FALSE))</f>
        <v>#N/A</v>
      </c>
      <c r="N45" s="250"/>
      <c r="O45" s="251"/>
      <c r="P45" s="23" t="e">
        <f>IF(K45="","",VLOOKUP(K45,名簿入力!B$8:L$106,5,FALSE))</f>
        <v>#N/A</v>
      </c>
      <c r="Q45" s="24" t="e">
        <f>IF(K45="","",VLOOKUP(K45,名簿入力!B$8:L$106,6,FALSE))</f>
        <v>#N/A</v>
      </c>
    </row>
    <row r="46" spans="1:17" ht="3.75" customHeight="1" thickBot="1" x14ac:dyDescent="0.25">
      <c r="A46" s="240"/>
      <c r="B46" s="240"/>
      <c r="C46" s="240"/>
      <c r="D46" s="240"/>
      <c r="E46" s="240"/>
      <c r="F46" s="240"/>
      <c r="G46" s="240"/>
      <c r="H46" s="240"/>
      <c r="I46" s="242"/>
      <c r="J46" s="241"/>
      <c r="K46" s="241"/>
      <c r="L46" s="241"/>
      <c r="M46" s="241"/>
      <c r="N46" s="241"/>
      <c r="O46" s="241"/>
      <c r="P46" s="241"/>
      <c r="Q46" s="241"/>
    </row>
    <row r="47" spans="1:17" ht="16.5" customHeight="1" x14ac:dyDescent="0.2">
      <c r="A47" s="261" t="s">
        <v>88</v>
      </c>
      <c r="B47" s="262"/>
      <c r="C47" s="255" t="str">
        <f>+'一覧表 男子'!G18</f>
        <v/>
      </c>
      <c r="D47" s="255"/>
      <c r="E47" s="18" t="s">
        <v>12</v>
      </c>
      <c r="F47" s="256" t="str">
        <f>+'一覧表 男子'!H18</f>
        <v/>
      </c>
      <c r="G47" s="257"/>
      <c r="H47" s="258"/>
      <c r="I47" s="242"/>
      <c r="J47" s="245" t="s">
        <v>88</v>
      </c>
      <c r="K47" s="246"/>
      <c r="L47" s="256" t="str">
        <f>+'一覧表 男子'!I18</f>
        <v/>
      </c>
      <c r="M47" s="260"/>
      <c r="N47" s="18" t="s">
        <v>12</v>
      </c>
      <c r="O47" s="256" t="str">
        <f>+'一覧表 男子'!J18</f>
        <v/>
      </c>
      <c r="P47" s="257"/>
      <c r="Q47" s="258"/>
    </row>
    <row r="48" spans="1:17" ht="11.25" customHeight="1" x14ac:dyDescent="0.2">
      <c r="A48" s="19" t="s">
        <v>89</v>
      </c>
      <c r="B48" s="252" t="s">
        <v>65</v>
      </c>
      <c r="C48" s="252"/>
      <c r="D48" s="252" t="s">
        <v>90</v>
      </c>
      <c r="E48" s="252"/>
      <c r="F48" s="252"/>
      <c r="G48" s="20" t="s">
        <v>10</v>
      </c>
      <c r="H48" s="21" t="s">
        <v>91</v>
      </c>
      <c r="I48" s="242"/>
      <c r="J48" s="19" t="s">
        <v>89</v>
      </c>
      <c r="K48" s="253" t="s">
        <v>65</v>
      </c>
      <c r="L48" s="254"/>
      <c r="M48" s="253" t="s">
        <v>90</v>
      </c>
      <c r="N48" s="259"/>
      <c r="O48" s="254"/>
      <c r="P48" s="20" t="s">
        <v>10</v>
      </c>
      <c r="Q48" s="21" t="s">
        <v>91</v>
      </c>
    </row>
    <row r="49" spans="1:17" ht="30.75" customHeight="1" thickBot="1" x14ac:dyDescent="0.25">
      <c r="A49" s="22" t="e">
        <f>IF(B49="","",VLOOKUP(B49,名簿入力!B$8:G$106,4,FALSE))</f>
        <v>#N/A</v>
      </c>
      <c r="B49" s="243">
        <f>+'一覧表 男子'!$A18</f>
        <v>0</v>
      </c>
      <c r="C49" s="243"/>
      <c r="D49" s="244" t="e">
        <f>IF(B49="","",VLOOKUP(B49,名簿入力!B$8:G$106,2,FALSE))</f>
        <v>#N/A</v>
      </c>
      <c r="E49" s="244" t="e">
        <f>IF(D49="","",LOOKUP(D49,名簿入力!E$8:E$106,名簿入力!F$8:F$106))</f>
        <v>#N/A</v>
      </c>
      <c r="F49" s="244" t="e">
        <f>IF(E49="","",LOOKUP(E49,名簿入力!F$8:F$106,名簿入力!G$8:G$106))</f>
        <v>#N/A</v>
      </c>
      <c r="G49" s="23" t="e">
        <f>IF(B49="","",VLOOKUP(B49,名簿入力!B$8:G$106,5,FALSE))</f>
        <v>#N/A</v>
      </c>
      <c r="H49" s="24" t="e">
        <f>IF(B49="","",VLOOKUP(B49,名簿入力!B$8:G$106,6,FALSE))</f>
        <v>#N/A</v>
      </c>
      <c r="I49" s="242"/>
      <c r="J49" s="22" t="e">
        <f>IF(K49="","",VLOOKUP(K49,名簿入力!B$8:L$106,4,FALSE))</f>
        <v>#N/A</v>
      </c>
      <c r="K49" s="247">
        <f>+'一覧表 男子'!$A18</f>
        <v>0</v>
      </c>
      <c r="L49" s="248"/>
      <c r="M49" s="249" t="e">
        <f>IF(K49="","",VLOOKUP(K49,名簿入力!B$8:L$106,2,FALSE))</f>
        <v>#N/A</v>
      </c>
      <c r="N49" s="250"/>
      <c r="O49" s="251"/>
      <c r="P49" s="23" t="e">
        <f>IF(K49="","",VLOOKUP(K49,名簿入力!B$8:L$106,5,FALSE))</f>
        <v>#N/A</v>
      </c>
      <c r="Q49" s="24" t="e">
        <f>IF(K49="","",VLOOKUP(K49,名簿入力!B$8:L$106,6,FALSE))</f>
        <v>#N/A</v>
      </c>
    </row>
    <row r="50" spans="1:17" ht="3.75" customHeight="1" thickBot="1" x14ac:dyDescent="0.25">
      <c r="A50" s="240"/>
      <c r="B50" s="240"/>
      <c r="C50" s="240"/>
      <c r="D50" s="240"/>
      <c r="E50" s="240"/>
      <c r="F50" s="240"/>
      <c r="G50" s="240"/>
      <c r="H50" s="240"/>
      <c r="I50" s="242"/>
      <c r="J50" s="241"/>
      <c r="K50" s="241"/>
      <c r="L50" s="241"/>
      <c r="M50" s="241"/>
      <c r="N50" s="241"/>
      <c r="O50" s="241"/>
      <c r="P50" s="241"/>
      <c r="Q50" s="241"/>
    </row>
    <row r="51" spans="1:17" ht="16.5" customHeight="1" x14ac:dyDescent="0.2">
      <c r="A51" s="261" t="s">
        <v>88</v>
      </c>
      <c r="B51" s="262"/>
      <c r="C51" s="255" t="str">
        <f>+'一覧表 男子'!G19</f>
        <v/>
      </c>
      <c r="D51" s="255"/>
      <c r="E51" s="18" t="s">
        <v>12</v>
      </c>
      <c r="F51" s="263" t="str">
        <f>+'一覧表 男子'!H19</f>
        <v/>
      </c>
      <c r="G51" s="257"/>
      <c r="H51" s="258"/>
      <c r="I51" s="242"/>
      <c r="J51" s="245" t="s">
        <v>88</v>
      </c>
      <c r="K51" s="246"/>
      <c r="L51" s="256" t="str">
        <f>+'一覧表 男子'!I19</f>
        <v/>
      </c>
      <c r="M51" s="260"/>
      <c r="N51" s="18" t="s">
        <v>12</v>
      </c>
      <c r="O51" s="256" t="str">
        <f>+'一覧表 男子'!J19</f>
        <v/>
      </c>
      <c r="P51" s="257"/>
      <c r="Q51" s="258"/>
    </row>
    <row r="52" spans="1:17" ht="11.25" customHeight="1" x14ac:dyDescent="0.2">
      <c r="A52" s="19" t="s">
        <v>89</v>
      </c>
      <c r="B52" s="252" t="s">
        <v>65</v>
      </c>
      <c r="C52" s="252"/>
      <c r="D52" s="252" t="s">
        <v>90</v>
      </c>
      <c r="E52" s="252"/>
      <c r="F52" s="252"/>
      <c r="G52" s="20" t="s">
        <v>10</v>
      </c>
      <c r="H52" s="21" t="s">
        <v>91</v>
      </c>
      <c r="I52" s="242"/>
      <c r="J52" s="19" t="s">
        <v>89</v>
      </c>
      <c r="K52" s="253" t="s">
        <v>65</v>
      </c>
      <c r="L52" s="254"/>
      <c r="M52" s="253" t="s">
        <v>90</v>
      </c>
      <c r="N52" s="259"/>
      <c r="O52" s="254"/>
      <c r="P52" s="20" t="s">
        <v>10</v>
      </c>
      <c r="Q52" s="21" t="s">
        <v>91</v>
      </c>
    </row>
    <row r="53" spans="1:17" ht="30.75" customHeight="1" thickBot="1" x14ac:dyDescent="0.25">
      <c r="A53" s="22" t="e">
        <f>IF(B53="","",VLOOKUP(B53,名簿入力!B$8:G$106,4,FALSE))</f>
        <v>#N/A</v>
      </c>
      <c r="B53" s="243">
        <f>+'一覧表 男子'!$A19</f>
        <v>0</v>
      </c>
      <c r="C53" s="243"/>
      <c r="D53" s="244" t="e">
        <f>IF(B53="","",VLOOKUP(B53,名簿入力!B$8:G$106,2,FALSE))</f>
        <v>#N/A</v>
      </c>
      <c r="E53" s="244" t="e">
        <f>IF(D53="","",LOOKUP(D53,名簿入力!E$8:E$106,名簿入力!F$8:F$106))</f>
        <v>#N/A</v>
      </c>
      <c r="F53" s="244" t="e">
        <f>IF(E53="","",LOOKUP(E53,名簿入力!F$8:F$106,名簿入力!G$8:G$106))</f>
        <v>#N/A</v>
      </c>
      <c r="G53" s="23" t="e">
        <f>IF(B53="","",VLOOKUP(B53,名簿入力!B$8:G$106,5,FALSE))</f>
        <v>#N/A</v>
      </c>
      <c r="H53" s="24" t="e">
        <f>IF(B53="","",VLOOKUP(B53,名簿入力!B$8:G$106,6,FALSE))</f>
        <v>#N/A</v>
      </c>
      <c r="I53" s="242"/>
      <c r="J53" s="22" t="e">
        <f>IF(K53="","",VLOOKUP(K53,名簿入力!B$8:L$106,4,FALSE))</f>
        <v>#N/A</v>
      </c>
      <c r="K53" s="247">
        <f>+'一覧表 男子'!$A19</f>
        <v>0</v>
      </c>
      <c r="L53" s="248"/>
      <c r="M53" s="249" t="e">
        <f>IF(K53="","",VLOOKUP(K53,名簿入力!B$8:L$106,2,FALSE))</f>
        <v>#N/A</v>
      </c>
      <c r="N53" s="250"/>
      <c r="O53" s="251"/>
      <c r="P53" s="23" t="e">
        <f>IF(K53="","",VLOOKUP(K53,名簿入力!B$8:L$106,5,FALSE))</f>
        <v>#N/A</v>
      </c>
      <c r="Q53" s="24" t="e">
        <f>IF(K53="","",VLOOKUP(K53,名簿入力!B$8:L$106,6,FALSE))</f>
        <v>#N/A</v>
      </c>
    </row>
    <row r="54" spans="1:17" ht="3.75" customHeight="1" thickBot="1" x14ac:dyDescent="0.25">
      <c r="A54" s="240"/>
      <c r="B54" s="240"/>
      <c r="C54" s="240"/>
      <c r="D54" s="240"/>
      <c r="E54" s="240"/>
      <c r="F54" s="240"/>
      <c r="G54" s="240"/>
      <c r="H54" s="240"/>
      <c r="I54" s="242"/>
      <c r="J54" s="241"/>
      <c r="K54" s="241"/>
      <c r="L54" s="241"/>
      <c r="M54" s="241"/>
      <c r="N54" s="241"/>
      <c r="O54" s="241"/>
      <c r="P54" s="241"/>
      <c r="Q54" s="241"/>
    </row>
    <row r="55" spans="1:17" ht="16.5" customHeight="1" x14ac:dyDescent="0.2">
      <c r="A55" s="261" t="s">
        <v>88</v>
      </c>
      <c r="B55" s="262"/>
      <c r="C55" s="255" t="str">
        <f>+'一覧表 男子'!G20</f>
        <v/>
      </c>
      <c r="D55" s="255"/>
      <c r="E55" s="18" t="s">
        <v>12</v>
      </c>
      <c r="F55" s="256" t="str">
        <f>+'一覧表 男子'!H20</f>
        <v/>
      </c>
      <c r="G55" s="257"/>
      <c r="H55" s="258"/>
      <c r="I55" s="242"/>
      <c r="J55" s="245" t="s">
        <v>88</v>
      </c>
      <c r="K55" s="246"/>
      <c r="L55" s="256" t="str">
        <f>+'一覧表 男子'!I20</f>
        <v/>
      </c>
      <c r="M55" s="260"/>
      <c r="N55" s="18" t="s">
        <v>12</v>
      </c>
      <c r="O55" s="256" t="str">
        <f>+'一覧表 男子'!J20</f>
        <v/>
      </c>
      <c r="P55" s="257"/>
      <c r="Q55" s="258"/>
    </row>
    <row r="56" spans="1:17" ht="11.25" customHeight="1" x14ac:dyDescent="0.2">
      <c r="A56" s="19" t="s">
        <v>89</v>
      </c>
      <c r="B56" s="252" t="s">
        <v>65</v>
      </c>
      <c r="C56" s="252"/>
      <c r="D56" s="252" t="s">
        <v>90</v>
      </c>
      <c r="E56" s="252"/>
      <c r="F56" s="252"/>
      <c r="G56" s="20" t="s">
        <v>10</v>
      </c>
      <c r="H56" s="21" t="s">
        <v>91</v>
      </c>
      <c r="I56" s="242"/>
      <c r="J56" s="19" t="s">
        <v>89</v>
      </c>
      <c r="K56" s="253" t="s">
        <v>65</v>
      </c>
      <c r="L56" s="254"/>
      <c r="M56" s="253" t="s">
        <v>90</v>
      </c>
      <c r="N56" s="259"/>
      <c r="O56" s="254"/>
      <c r="P56" s="20" t="s">
        <v>10</v>
      </c>
      <c r="Q56" s="21" t="s">
        <v>91</v>
      </c>
    </row>
    <row r="57" spans="1:17" ht="30.75" customHeight="1" thickBot="1" x14ac:dyDescent="0.25">
      <c r="A57" s="22" t="e">
        <f>IF(B57="","",VLOOKUP(B57,名簿入力!B$8:G$106,4,FALSE))</f>
        <v>#N/A</v>
      </c>
      <c r="B57" s="243">
        <f>+'一覧表 男子'!$A20</f>
        <v>0</v>
      </c>
      <c r="C57" s="243"/>
      <c r="D57" s="244" t="e">
        <f>IF(B57="","",VLOOKUP(B57,名簿入力!B$8:G$106,2,FALSE))</f>
        <v>#N/A</v>
      </c>
      <c r="E57" s="244" t="e">
        <f>IF(D57="","",LOOKUP(D57,名簿入力!E$8:E$106,名簿入力!F$8:F$106))</f>
        <v>#N/A</v>
      </c>
      <c r="F57" s="244" t="e">
        <f>IF(E57="","",LOOKUP(E57,名簿入力!F$8:F$106,名簿入力!G$8:G$106))</f>
        <v>#N/A</v>
      </c>
      <c r="G57" s="23" t="e">
        <f>IF(B57="","",VLOOKUP(B57,名簿入力!B$8:G$106,5,FALSE))</f>
        <v>#N/A</v>
      </c>
      <c r="H57" s="24" t="e">
        <f>IF(B57="","",VLOOKUP(B57,名簿入力!B$8:G$106,6,FALSE))</f>
        <v>#N/A</v>
      </c>
      <c r="I57" s="242"/>
      <c r="J57" s="22" t="e">
        <f>IF(K57="","",VLOOKUP(K57,名簿入力!B$8:L$106,4,FALSE))</f>
        <v>#N/A</v>
      </c>
      <c r="K57" s="247">
        <f>+'一覧表 男子'!$A20</f>
        <v>0</v>
      </c>
      <c r="L57" s="248"/>
      <c r="M57" s="249" t="e">
        <f>IF(K57="","",VLOOKUP(K57,名簿入力!B$8:L$106,2,FALSE))</f>
        <v>#N/A</v>
      </c>
      <c r="N57" s="250"/>
      <c r="O57" s="251"/>
      <c r="P57" s="23" t="e">
        <f>IF(K57="","",VLOOKUP(K57,名簿入力!B$8:L$106,5,FALSE))</f>
        <v>#N/A</v>
      </c>
      <c r="Q57" s="24" t="e">
        <f>IF(K57="","",VLOOKUP(K57,名簿入力!B$8:L$106,6,FALSE))</f>
        <v>#N/A</v>
      </c>
    </row>
    <row r="58" spans="1:17" ht="3.75" customHeight="1" thickBot="1" x14ac:dyDescent="0.25">
      <c r="A58" s="240"/>
      <c r="B58" s="240"/>
      <c r="C58" s="240"/>
      <c r="D58" s="240"/>
      <c r="E58" s="240"/>
      <c r="F58" s="240"/>
      <c r="G58" s="240"/>
      <c r="H58" s="240"/>
      <c r="I58" s="242"/>
      <c r="J58" s="241"/>
      <c r="K58" s="241"/>
      <c r="L58" s="241"/>
      <c r="M58" s="241"/>
      <c r="N58" s="241"/>
      <c r="O58" s="241"/>
      <c r="P58" s="241"/>
      <c r="Q58" s="241"/>
    </row>
    <row r="59" spans="1:17" ht="16.5" customHeight="1" x14ac:dyDescent="0.2">
      <c r="A59" s="261" t="s">
        <v>88</v>
      </c>
      <c r="B59" s="262"/>
      <c r="C59" s="255" t="str">
        <f>+'一覧表 男子'!G21</f>
        <v/>
      </c>
      <c r="D59" s="255"/>
      <c r="E59" s="18" t="s">
        <v>12</v>
      </c>
      <c r="F59" s="256" t="str">
        <f>+'一覧表 男子'!H21</f>
        <v/>
      </c>
      <c r="G59" s="257"/>
      <c r="H59" s="258"/>
      <c r="I59" s="242"/>
      <c r="J59" s="245" t="s">
        <v>88</v>
      </c>
      <c r="K59" s="246"/>
      <c r="L59" s="256" t="str">
        <f>+'一覧表 男子'!I21</f>
        <v/>
      </c>
      <c r="M59" s="260"/>
      <c r="N59" s="18" t="s">
        <v>12</v>
      </c>
      <c r="O59" s="256" t="str">
        <f>+'一覧表 男子'!J21</f>
        <v/>
      </c>
      <c r="P59" s="257"/>
      <c r="Q59" s="258"/>
    </row>
    <row r="60" spans="1:17" ht="11.25" customHeight="1" x14ac:dyDescent="0.2">
      <c r="A60" s="19" t="s">
        <v>89</v>
      </c>
      <c r="B60" s="252" t="s">
        <v>65</v>
      </c>
      <c r="C60" s="252"/>
      <c r="D60" s="252" t="s">
        <v>90</v>
      </c>
      <c r="E60" s="252"/>
      <c r="F60" s="252"/>
      <c r="G60" s="20" t="s">
        <v>10</v>
      </c>
      <c r="H60" s="21" t="s">
        <v>91</v>
      </c>
      <c r="I60" s="242"/>
      <c r="J60" s="19" t="s">
        <v>89</v>
      </c>
      <c r="K60" s="253" t="s">
        <v>65</v>
      </c>
      <c r="L60" s="254"/>
      <c r="M60" s="253" t="s">
        <v>90</v>
      </c>
      <c r="N60" s="259"/>
      <c r="O60" s="254"/>
      <c r="P60" s="20" t="s">
        <v>10</v>
      </c>
      <c r="Q60" s="21" t="s">
        <v>91</v>
      </c>
    </row>
    <row r="61" spans="1:17" ht="30.75" customHeight="1" thickBot="1" x14ac:dyDescent="0.25">
      <c r="A61" s="22" t="e">
        <f>IF(B61="","",VLOOKUP(B61,名簿入力!B$8:G$106,4,FALSE))</f>
        <v>#N/A</v>
      </c>
      <c r="B61" s="243">
        <f>+'一覧表 男子'!$A21</f>
        <v>0</v>
      </c>
      <c r="C61" s="243"/>
      <c r="D61" s="244" t="e">
        <f>IF(B61="","",VLOOKUP(B61,名簿入力!B$8:G$106,2,FALSE))</f>
        <v>#N/A</v>
      </c>
      <c r="E61" s="244" t="e">
        <f>IF(D61="","",LOOKUP(D61,名簿入力!E$8:E$106,名簿入力!F$8:F$106))</f>
        <v>#N/A</v>
      </c>
      <c r="F61" s="244" t="e">
        <f>IF(E61="","",LOOKUP(E61,名簿入力!F$8:F$106,名簿入力!G$8:G$106))</f>
        <v>#N/A</v>
      </c>
      <c r="G61" s="23" t="e">
        <f>IF(B61="","",VLOOKUP(B61,名簿入力!B$8:G$106,5,FALSE))</f>
        <v>#N/A</v>
      </c>
      <c r="H61" s="24" t="e">
        <f>IF(B61="","",VLOOKUP(B61,名簿入力!B$8:G$106,6,FALSE))</f>
        <v>#N/A</v>
      </c>
      <c r="I61" s="242"/>
      <c r="J61" s="22" t="e">
        <f>IF(K61="","",VLOOKUP(K61,名簿入力!B$8:L$106,4,FALSE))</f>
        <v>#N/A</v>
      </c>
      <c r="K61" s="247">
        <f>+'一覧表 男子'!$A21</f>
        <v>0</v>
      </c>
      <c r="L61" s="248"/>
      <c r="M61" s="249" t="e">
        <f>IF(K61="","",VLOOKUP(K61,名簿入力!B$8:L$106,2,FALSE))</f>
        <v>#N/A</v>
      </c>
      <c r="N61" s="250"/>
      <c r="O61" s="251"/>
      <c r="P61" s="23" t="e">
        <f>IF(K61="","",VLOOKUP(K61,名簿入力!B$8:L$106,5,FALSE))</f>
        <v>#N/A</v>
      </c>
      <c r="Q61" s="24" t="e">
        <f>IF(K61="","",VLOOKUP(K61,名簿入力!B$8:L$106,6,FALSE))</f>
        <v>#N/A</v>
      </c>
    </row>
    <row r="62" spans="1:17" ht="3.75" customHeight="1" thickBot="1" x14ac:dyDescent="0.25">
      <c r="A62" s="240"/>
      <c r="B62" s="240"/>
      <c r="C62" s="240"/>
      <c r="D62" s="240"/>
      <c r="E62" s="240"/>
      <c r="F62" s="240"/>
      <c r="G62" s="240"/>
      <c r="H62" s="240"/>
      <c r="I62" s="242"/>
      <c r="J62" s="241"/>
      <c r="K62" s="241"/>
      <c r="L62" s="241"/>
      <c r="M62" s="241"/>
      <c r="N62" s="241"/>
      <c r="O62" s="241"/>
      <c r="P62" s="241"/>
      <c r="Q62" s="241"/>
    </row>
    <row r="63" spans="1:17" ht="16.5" customHeight="1" x14ac:dyDescent="0.2">
      <c r="A63" s="261" t="s">
        <v>88</v>
      </c>
      <c r="B63" s="262"/>
      <c r="C63" s="255" t="str">
        <f>+'一覧表 男子'!G22</f>
        <v/>
      </c>
      <c r="D63" s="255"/>
      <c r="E63" s="18" t="s">
        <v>12</v>
      </c>
      <c r="F63" s="256" t="str">
        <f>+'一覧表 男子'!H22</f>
        <v/>
      </c>
      <c r="G63" s="257"/>
      <c r="H63" s="258"/>
      <c r="I63" s="242"/>
      <c r="J63" s="245" t="s">
        <v>88</v>
      </c>
      <c r="K63" s="246"/>
      <c r="L63" s="256" t="str">
        <f>+'一覧表 男子'!I22</f>
        <v/>
      </c>
      <c r="M63" s="260"/>
      <c r="N63" s="18" t="s">
        <v>12</v>
      </c>
      <c r="O63" s="256" t="str">
        <f>+'一覧表 男子'!J22</f>
        <v/>
      </c>
      <c r="P63" s="257"/>
      <c r="Q63" s="258"/>
    </row>
    <row r="64" spans="1:17" ht="11.25" customHeight="1" x14ac:dyDescent="0.2">
      <c r="A64" s="19" t="s">
        <v>89</v>
      </c>
      <c r="B64" s="252" t="s">
        <v>65</v>
      </c>
      <c r="C64" s="252"/>
      <c r="D64" s="252" t="s">
        <v>90</v>
      </c>
      <c r="E64" s="252"/>
      <c r="F64" s="252"/>
      <c r="G64" s="20" t="s">
        <v>10</v>
      </c>
      <c r="H64" s="21" t="s">
        <v>91</v>
      </c>
      <c r="I64" s="242"/>
      <c r="J64" s="19" t="s">
        <v>89</v>
      </c>
      <c r="K64" s="253" t="s">
        <v>65</v>
      </c>
      <c r="L64" s="254"/>
      <c r="M64" s="253" t="s">
        <v>90</v>
      </c>
      <c r="N64" s="259"/>
      <c r="O64" s="254"/>
      <c r="P64" s="20" t="s">
        <v>10</v>
      </c>
      <c r="Q64" s="21" t="s">
        <v>91</v>
      </c>
    </row>
    <row r="65" spans="1:17" ht="30.75" customHeight="1" thickBot="1" x14ac:dyDescent="0.25">
      <c r="A65" s="22" t="e">
        <f>IF(B65="","",VLOOKUP(B65,名簿入力!B$8:G$106,4,FALSE))</f>
        <v>#N/A</v>
      </c>
      <c r="B65" s="243">
        <f>+'一覧表 男子'!$A22</f>
        <v>0</v>
      </c>
      <c r="C65" s="243"/>
      <c r="D65" s="244" t="e">
        <f>IF(B65="","",VLOOKUP(B65,名簿入力!B$8:G$106,2,FALSE))</f>
        <v>#N/A</v>
      </c>
      <c r="E65" s="244" t="e">
        <f>IF(D65="","",LOOKUP(D65,名簿入力!E$8:E$106,名簿入力!F$8:F$106))</f>
        <v>#N/A</v>
      </c>
      <c r="F65" s="244" t="e">
        <f>IF(E65="","",LOOKUP(E65,名簿入力!F$8:F$106,名簿入力!G$8:G$106))</f>
        <v>#N/A</v>
      </c>
      <c r="G65" s="23" t="e">
        <f>IF(B65="","",VLOOKUP(B65,名簿入力!B$8:G$106,5,FALSE))</f>
        <v>#N/A</v>
      </c>
      <c r="H65" s="24" t="e">
        <f>IF(B65="","",VLOOKUP(B65,名簿入力!B$8:G$106,6,FALSE))</f>
        <v>#N/A</v>
      </c>
      <c r="I65" s="242"/>
      <c r="J65" s="22" t="e">
        <f>IF(K65="","",VLOOKUP(K65,名簿入力!B$8:L$106,4,FALSE))</f>
        <v>#N/A</v>
      </c>
      <c r="K65" s="247">
        <f>+'一覧表 男子'!$A22</f>
        <v>0</v>
      </c>
      <c r="L65" s="248"/>
      <c r="M65" s="249" t="e">
        <f>IF(K65="","",VLOOKUP(K65,名簿入力!B$8:L$106,2,FALSE))</f>
        <v>#N/A</v>
      </c>
      <c r="N65" s="250"/>
      <c r="O65" s="251"/>
      <c r="P65" s="23" t="e">
        <f>IF(K65="","",VLOOKUP(K65,名簿入力!B$8:L$106,5,FALSE))</f>
        <v>#N/A</v>
      </c>
      <c r="Q65" s="24" t="e">
        <f>IF(K65="","",VLOOKUP(K65,名簿入力!B$8:L$106,6,FALSE))</f>
        <v>#N/A</v>
      </c>
    </row>
    <row r="66" spans="1:17" ht="3.75" customHeight="1" thickBot="1" x14ac:dyDescent="0.25">
      <c r="A66" s="240"/>
      <c r="B66" s="240"/>
      <c r="C66" s="240"/>
      <c r="D66" s="240"/>
      <c r="E66" s="240"/>
      <c r="F66" s="240"/>
      <c r="G66" s="240"/>
      <c r="H66" s="240"/>
      <c r="I66" s="242"/>
      <c r="J66" s="241"/>
      <c r="K66" s="241"/>
      <c r="L66" s="241"/>
      <c r="M66" s="241"/>
      <c r="N66" s="241"/>
      <c r="O66" s="241"/>
      <c r="P66" s="241"/>
      <c r="Q66" s="241"/>
    </row>
    <row r="67" spans="1:17" ht="16.5" customHeight="1" x14ac:dyDescent="0.2">
      <c r="A67" s="261" t="s">
        <v>88</v>
      </c>
      <c r="B67" s="262"/>
      <c r="C67" s="255" t="str">
        <f>+'一覧表 男子'!G23</f>
        <v/>
      </c>
      <c r="D67" s="255"/>
      <c r="E67" s="18" t="s">
        <v>12</v>
      </c>
      <c r="F67" s="256" t="str">
        <f>+'一覧表 男子'!H23</f>
        <v/>
      </c>
      <c r="G67" s="257"/>
      <c r="H67" s="258"/>
      <c r="I67" s="242"/>
      <c r="J67" s="245" t="s">
        <v>88</v>
      </c>
      <c r="K67" s="246"/>
      <c r="L67" s="256" t="str">
        <f>+'一覧表 男子'!I23</f>
        <v/>
      </c>
      <c r="M67" s="260"/>
      <c r="N67" s="18" t="s">
        <v>12</v>
      </c>
      <c r="O67" s="256" t="str">
        <f>+'一覧表 男子'!J23</f>
        <v/>
      </c>
      <c r="P67" s="257"/>
      <c r="Q67" s="258"/>
    </row>
    <row r="68" spans="1:17" ht="11.25" customHeight="1" x14ac:dyDescent="0.2">
      <c r="A68" s="19" t="s">
        <v>89</v>
      </c>
      <c r="B68" s="252" t="s">
        <v>65</v>
      </c>
      <c r="C68" s="252"/>
      <c r="D68" s="252" t="s">
        <v>90</v>
      </c>
      <c r="E68" s="252"/>
      <c r="F68" s="252"/>
      <c r="G68" s="20" t="s">
        <v>10</v>
      </c>
      <c r="H68" s="21" t="s">
        <v>91</v>
      </c>
      <c r="I68" s="242"/>
      <c r="J68" s="19" t="s">
        <v>89</v>
      </c>
      <c r="K68" s="253" t="s">
        <v>65</v>
      </c>
      <c r="L68" s="254"/>
      <c r="M68" s="253" t="s">
        <v>90</v>
      </c>
      <c r="N68" s="259"/>
      <c r="O68" s="254"/>
      <c r="P68" s="20" t="s">
        <v>10</v>
      </c>
      <c r="Q68" s="21" t="s">
        <v>91</v>
      </c>
    </row>
    <row r="69" spans="1:17" ht="30.75" customHeight="1" thickBot="1" x14ac:dyDescent="0.25">
      <c r="A69" s="22" t="e">
        <f>IF(B69="","",VLOOKUP(B69,名簿入力!B$8:G$106,4,FALSE))</f>
        <v>#N/A</v>
      </c>
      <c r="B69" s="243">
        <f>+'一覧表 男子'!$A23</f>
        <v>0</v>
      </c>
      <c r="C69" s="243"/>
      <c r="D69" s="244" t="e">
        <f>IF(B69="","",VLOOKUP(B69,名簿入力!B$8:G$106,2,FALSE))</f>
        <v>#N/A</v>
      </c>
      <c r="E69" s="244" t="e">
        <f>IF(D69="","",LOOKUP(D69,名簿入力!E$8:E$106,名簿入力!F$8:F$106))</f>
        <v>#N/A</v>
      </c>
      <c r="F69" s="244" t="e">
        <f>IF(E69="","",LOOKUP(E69,名簿入力!F$8:F$106,名簿入力!G$8:G$106))</f>
        <v>#N/A</v>
      </c>
      <c r="G69" s="23" t="e">
        <f>IF(B69="","",VLOOKUP(B69,名簿入力!B$8:G$106,5,FALSE))</f>
        <v>#N/A</v>
      </c>
      <c r="H69" s="24" t="e">
        <f>IF(B69="","",VLOOKUP(B69,名簿入力!B$8:G$106,6,FALSE))</f>
        <v>#N/A</v>
      </c>
      <c r="I69" s="242"/>
      <c r="J69" s="22" t="e">
        <f>IF(K69="","",VLOOKUP(K69,名簿入力!B$8:L$106,4,FALSE))</f>
        <v>#N/A</v>
      </c>
      <c r="K69" s="247">
        <f>+'一覧表 男子'!$A23</f>
        <v>0</v>
      </c>
      <c r="L69" s="248"/>
      <c r="M69" s="249" t="e">
        <f>IF(K69="","",VLOOKUP(K69,名簿入力!B$8:L$106,2,FALSE))</f>
        <v>#N/A</v>
      </c>
      <c r="N69" s="250"/>
      <c r="O69" s="251"/>
      <c r="P69" s="23" t="e">
        <f>IF(K69="","",VLOOKUP(K69,名簿入力!B$8:L$106,5,FALSE))</f>
        <v>#N/A</v>
      </c>
      <c r="Q69" s="24" t="e">
        <f>IF(K69="","",VLOOKUP(K69,名簿入力!B$8:L$106,6,FALSE))</f>
        <v>#N/A</v>
      </c>
    </row>
    <row r="70" spans="1:17" ht="3.75" customHeight="1" thickBot="1" x14ac:dyDescent="0.25">
      <c r="A70" s="240"/>
      <c r="B70" s="240"/>
      <c r="C70" s="240"/>
      <c r="D70" s="240"/>
      <c r="E70" s="240"/>
      <c r="F70" s="240"/>
      <c r="G70" s="240"/>
      <c r="H70" s="240"/>
      <c r="I70" s="242"/>
      <c r="J70" s="241"/>
      <c r="K70" s="241"/>
      <c r="L70" s="241"/>
      <c r="M70" s="241"/>
      <c r="N70" s="241"/>
      <c r="O70" s="241"/>
      <c r="P70" s="241"/>
      <c r="Q70" s="241"/>
    </row>
    <row r="71" spans="1:17" ht="16.5" customHeight="1" x14ac:dyDescent="0.2">
      <c r="A71" s="261" t="s">
        <v>88</v>
      </c>
      <c r="B71" s="262"/>
      <c r="C71" s="255" t="str">
        <f>+'一覧表 男子'!G24</f>
        <v/>
      </c>
      <c r="D71" s="255"/>
      <c r="E71" s="18" t="s">
        <v>12</v>
      </c>
      <c r="F71" s="256" t="str">
        <f>+'一覧表 男子'!H24</f>
        <v/>
      </c>
      <c r="G71" s="257"/>
      <c r="H71" s="258"/>
      <c r="I71" s="242"/>
      <c r="J71" s="245" t="s">
        <v>88</v>
      </c>
      <c r="K71" s="246"/>
      <c r="L71" s="256" t="str">
        <f>+'一覧表 男子'!I24</f>
        <v/>
      </c>
      <c r="M71" s="260"/>
      <c r="N71" s="18" t="s">
        <v>12</v>
      </c>
      <c r="O71" s="256" t="str">
        <f>+'一覧表 男子'!J24</f>
        <v/>
      </c>
      <c r="P71" s="257"/>
      <c r="Q71" s="258"/>
    </row>
    <row r="72" spans="1:17" ht="11.25" customHeight="1" x14ac:dyDescent="0.2">
      <c r="A72" s="19" t="s">
        <v>89</v>
      </c>
      <c r="B72" s="252" t="s">
        <v>65</v>
      </c>
      <c r="C72" s="252"/>
      <c r="D72" s="252" t="s">
        <v>90</v>
      </c>
      <c r="E72" s="252"/>
      <c r="F72" s="252"/>
      <c r="G72" s="20" t="s">
        <v>10</v>
      </c>
      <c r="H72" s="21" t="s">
        <v>91</v>
      </c>
      <c r="I72" s="242"/>
      <c r="J72" s="19" t="s">
        <v>89</v>
      </c>
      <c r="K72" s="253" t="s">
        <v>65</v>
      </c>
      <c r="L72" s="254"/>
      <c r="M72" s="253" t="s">
        <v>90</v>
      </c>
      <c r="N72" s="259"/>
      <c r="O72" s="254"/>
      <c r="P72" s="20" t="s">
        <v>10</v>
      </c>
      <c r="Q72" s="21" t="s">
        <v>91</v>
      </c>
    </row>
    <row r="73" spans="1:17" ht="30.75" customHeight="1" thickBot="1" x14ac:dyDescent="0.25">
      <c r="A73" s="22" t="e">
        <f>IF(B73="","",VLOOKUP(B73,名簿入力!B$8:G$106,4,FALSE))</f>
        <v>#N/A</v>
      </c>
      <c r="B73" s="243">
        <f>+'一覧表 男子'!$A24</f>
        <v>0</v>
      </c>
      <c r="C73" s="243"/>
      <c r="D73" s="244" t="e">
        <f>IF(B73="","",VLOOKUP(B73,名簿入力!B$8:G$106,2,FALSE))</f>
        <v>#N/A</v>
      </c>
      <c r="E73" s="244" t="e">
        <f>IF(D73="","",LOOKUP(D73,名簿入力!E$8:E$106,名簿入力!F$8:F$106))</f>
        <v>#N/A</v>
      </c>
      <c r="F73" s="244" t="e">
        <f>IF(E73="","",LOOKUP(E73,名簿入力!F$8:F$106,名簿入力!G$8:G$106))</f>
        <v>#N/A</v>
      </c>
      <c r="G73" s="23" t="e">
        <f>IF(B73="","",VLOOKUP(B73,名簿入力!B$8:G$106,5,FALSE))</f>
        <v>#N/A</v>
      </c>
      <c r="H73" s="24" t="e">
        <f>IF(B73="","",VLOOKUP(B73,名簿入力!B$8:G$106,6,FALSE))</f>
        <v>#N/A</v>
      </c>
      <c r="I73" s="242"/>
      <c r="J73" s="22" t="e">
        <f>IF(K73="","",VLOOKUP(K73,名簿入力!B$8:L$106,4,FALSE))</f>
        <v>#N/A</v>
      </c>
      <c r="K73" s="247">
        <f>+'一覧表 男子'!$A24</f>
        <v>0</v>
      </c>
      <c r="L73" s="248"/>
      <c r="M73" s="249" t="e">
        <f>IF(K73="","",VLOOKUP(K73,名簿入力!B$8:L$106,2,FALSE))</f>
        <v>#N/A</v>
      </c>
      <c r="N73" s="250"/>
      <c r="O73" s="251"/>
      <c r="P73" s="23" t="e">
        <f>IF(K73="","",VLOOKUP(K73,名簿入力!B$8:L$106,5,FALSE))</f>
        <v>#N/A</v>
      </c>
      <c r="Q73" s="24" t="e">
        <f>IF(K73="","",VLOOKUP(K73,名簿入力!B$8:L$106,6,FALSE))</f>
        <v>#N/A</v>
      </c>
    </row>
    <row r="74" spans="1:17" ht="3.75" customHeight="1" thickBot="1" x14ac:dyDescent="0.25">
      <c r="A74" s="240"/>
      <c r="B74" s="240"/>
      <c r="C74" s="240"/>
      <c r="D74" s="240"/>
      <c r="E74" s="240"/>
      <c r="F74" s="240"/>
      <c r="G74" s="240"/>
      <c r="H74" s="240"/>
      <c r="I74" s="242"/>
      <c r="J74" s="241"/>
      <c r="K74" s="241"/>
      <c r="L74" s="241"/>
      <c r="M74" s="241"/>
      <c r="N74" s="241"/>
      <c r="O74" s="241"/>
      <c r="P74" s="241"/>
      <c r="Q74" s="241"/>
    </row>
    <row r="75" spans="1:17" ht="16.5" customHeight="1" x14ac:dyDescent="0.2">
      <c r="A75" s="261" t="s">
        <v>88</v>
      </c>
      <c r="B75" s="262"/>
      <c r="C75" s="255" t="str">
        <f>+'一覧表 男子'!G25</f>
        <v/>
      </c>
      <c r="D75" s="255"/>
      <c r="E75" s="18" t="s">
        <v>12</v>
      </c>
      <c r="F75" s="256" t="str">
        <f>+'一覧表 男子'!H25</f>
        <v/>
      </c>
      <c r="G75" s="257"/>
      <c r="H75" s="258"/>
      <c r="I75" s="242"/>
      <c r="J75" s="245" t="s">
        <v>88</v>
      </c>
      <c r="K75" s="246"/>
      <c r="L75" s="256" t="str">
        <f>+'一覧表 男子'!I25</f>
        <v/>
      </c>
      <c r="M75" s="260"/>
      <c r="N75" s="18" t="s">
        <v>12</v>
      </c>
      <c r="O75" s="256" t="str">
        <f>+'一覧表 男子'!J25</f>
        <v/>
      </c>
      <c r="P75" s="257"/>
      <c r="Q75" s="258"/>
    </row>
    <row r="76" spans="1:17" ht="11.25" customHeight="1" x14ac:dyDescent="0.2">
      <c r="A76" s="19" t="s">
        <v>89</v>
      </c>
      <c r="B76" s="252" t="s">
        <v>65</v>
      </c>
      <c r="C76" s="252"/>
      <c r="D76" s="252" t="s">
        <v>90</v>
      </c>
      <c r="E76" s="252"/>
      <c r="F76" s="252"/>
      <c r="G76" s="20" t="s">
        <v>10</v>
      </c>
      <c r="H76" s="21" t="s">
        <v>91</v>
      </c>
      <c r="I76" s="242"/>
      <c r="J76" s="19" t="s">
        <v>89</v>
      </c>
      <c r="K76" s="253" t="s">
        <v>65</v>
      </c>
      <c r="L76" s="254"/>
      <c r="M76" s="253" t="s">
        <v>90</v>
      </c>
      <c r="N76" s="259"/>
      <c r="O76" s="254"/>
      <c r="P76" s="20" t="s">
        <v>10</v>
      </c>
      <c r="Q76" s="21" t="s">
        <v>91</v>
      </c>
    </row>
    <row r="77" spans="1:17" ht="30.75" customHeight="1" thickBot="1" x14ac:dyDescent="0.25">
      <c r="A77" s="22" t="e">
        <f>IF(B77="","",VLOOKUP(B77,名簿入力!B$8:G$106,4,FALSE))</f>
        <v>#N/A</v>
      </c>
      <c r="B77" s="243">
        <f>+'一覧表 男子'!$A25</f>
        <v>0</v>
      </c>
      <c r="C77" s="243"/>
      <c r="D77" s="244" t="e">
        <f>IF(B77="","",VLOOKUP(B77,名簿入力!B$8:G$106,2,FALSE))</f>
        <v>#N/A</v>
      </c>
      <c r="E77" s="244" t="e">
        <f>IF(D77="","",LOOKUP(D77,名簿入力!E$8:E$106,名簿入力!F$8:F$106))</f>
        <v>#N/A</v>
      </c>
      <c r="F77" s="244" t="e">
        <f>IF(E77="","",LOOKUP(E77,名簿入力!F$8:F$106,名簿入力!G$8:G$106))</f>
        <v>#N/A</v>
      </c>
      <c r="G77" s="23" t="e">
        <f>IF(B77="","",VLOOKUP(B77,名簿入力!B$8:G$106,5,FALSE))</f>
        <v>#N/A</v>
      </c>
      <c r="H77" s="24" t="e">
        <f>IF(B77="","",VLOOKUP(B77,名簿入力!B$8:G$106,6,FALSE))</f>
        <v>#N/A</v>
      </c>
      <c r="I77" s="242"/>
      <c r="J77" s="22" t="e">
        <f>IF(K77="","",VLOOKUP(K77,名簿入力!B$8:L$106,4,FALSE))</f>
        <v>#N/A</v>
      </c>
      <c r="K77" s="247">
        <f>+'一覧表 男子'!$A25</f>
        <v>0</v>
      </c>
      <c r="L77" s="248"/>
      <c r="M77" s="249" t="e">
        <f>IF(K77="","",VLOOKUP(K77,名簿入力!B$8:L$106,2,FALSE))</f>
        <v>#N/A</v>
      </c>
      <c r="N77" s="250"/>
      <c r="O77" s="251"/>
      <c r="P77" s="23" t="e">
        <f>IF(K77="","",VLOOKUP(K77,名簿入力!B$8:L$106,5,FALSE))</f>
        <v>#N/A</v>
      </c>
      <c r="Q77" s="24" t="e">
        <f>IF(K77="","",VLOOKUP(K77,名簿入力!B$8:L$106,6,FALSE))</f>
        <v>#N/A</v>
      </c>
    </row>
    <row r="78" spans="1:17" ht="3.75" customHeight="1" thickBot="1" x14ac:dyDescent="0.25">
      <c r="A78" s="240"/>
      <c r="B78" s="240"/>
      <c r="C78" s="240"/>
      <c r="D78" s="240"/>
      <c r="E78" s="240"/>
      <c r="F78" s="240"/>
      <c r="G78" s="240"/>
      <c r="H78" s="240"/>
      <c r="I78" s="242"/>
      <c r="J78" s="241"/>
      <c r="K78" s="241"/>
      <c r="L78" s="241"/>
      <c r="M78" s="241"/>
      <c r="N78" s="241"/>
      <c r="O78" s="241"/>
      <c r="P78" s="241"/>
      <c r="Q78" s="241"/>
    </row>
    <row r="79" spans="1:17" ht="16.5" customHeight="1" x14ac:dyDescent="0.2">
      <c r="A79" s="261" t="s">
        <v>88</v>
      </c>
      <c r="B79" s="262"/>
      <c r="C79" s="255" t="str">
        <f>+'一覧表 男子'!G26</f>
        <v/>
      </c>
      <c r="D79" s="255"/>
      <c r="E79" s="18" t="s">
        <v>12</v>
      </c>
      <c r="F79" s="256" t="str">
        <f>+'一覧表 男子'!H26</f>
        <v/>
      </c>
      <c r="G79" s="257"/>
      <c r="H79" s="258"/>
      <c r="I79" s="242"/>
      <c r="J79" s="245" t="s">
        <v>88</v>
      </c>
      <c r="K79" s="246"/>
      <c r="L79" s="256" t="str">
        <f>+'一覧表 男子'!I26</f>
        <v/>
      </c>
      <c r="M79" s="260"/>
      <c r="N79" s="18" t="s">
        <v>12</v>
      </c>
      <c r="O79" s="256" t="str">
        <f>+'一覧表 男子'!J26</f>
        <v/>
      </c>
      <c r="P79" s="257"/>
      <c r="Q79" s="258"/>
    </row>
    <row r="80" spans="1:17" ht="11.25" customHeight="1" x14ac:dyDescent="0.2">
      <c r="A80" s="19" t="s">
        <v>89</v>
      </c>
      <c r="B80" s="252" t="s">
        <v>65</v>
      </c>
      <c r="C80" s="252"/>
      <c r="D80" s="252" t="s">
        <v>90</v>
      </c>
      <c r="E80" s="252"/>
      <c r="F80" s="252"/>
      <c r="G80" s="20" t="s">
        <v>10</v>
      </c>
      <c r="H80" s="21" t="s">
        <v>91</v>
      </c>
      <c r="I80" s="242"/>
      <c r="J80" s="19" t="s">
        <v>89</v>
      </c>
      <c r="K80" s="253" t="s">
        <v>65</v>
      </c>
      <c r="L80" s="254"/>
      <c r="M80" s="253" t="s">
        <v>90</v>
      </c>
      <c r="N80" s="259"/>
      <c r="O80" s="254"/>
      <c r="P80" s="20" t="s">
        <v>10</v>
      </c>
      <c r="Q80" s="21" t="s">
        <v>91</v>
      </c>
    </row>
    <row r="81" spans="1:17" ht="30.75" customHeight="1" thickBot="1" x14ac:dyDescent="0.25">
      <c r="A81" s="22" t="e">
        <f>IF(B81="","",VLOOKUP(B81,名簿入力!B$8:G$106,4,FALSE))</f>
        <v>#N/A</v>
      </c>
      <c r="B81" s="243">
        <f>+'一覧表 男子'!$A26</f>
        <v>0</v>
      </c>
      <c r="C81" s="243"/>
      <c r="D81" s="244" t="e">
        <f>IF(B81="","",VLOOKUP(B81,名簿入力!B$8:G$106,2,FALSE))</f>
        <v>#N/A</v>
      </c>
      <c r="E81" s="244" t="e">
        <f>IF(D81="","",LOOKUP(D81,名簿入力!E$8:E$106,名簿入力!F$8:F$106))</f>
        <v>#N/A</v>
      </c>
      <c r="F81" s="244" t="e">
        <f>IF(E81="","",LOOKUP(E81,名簿入力!F$8:F$106,名簿入力!G$8:G$106))</f>
        <v>#N/A</v>
      </c>
      <c r="G81" s="23" t="e">
        <f>IF(B81="","",VLOOKUP(B81,名簿入力!B$8:G$106,5,FALSE))</f>
        <v>#N/A</v>
      </c>
      <c r="H81" s="24" t="e">
        <f>IF(B81="","",VLOOKUP(B81,名簿入力!B$8:G$106,6,FALSE))</f>
        <v>#N/A</v>
      </c>
      <c r="I81" s="242"/>
      <c r="J81" s="22" t="e">
        <f>IF(K81="","",VLOOKUP(K81,名簿入力!B$8:L$106,4,FALSE))</f>
        <v>#N/A</v>
      </c>
      <c r="K81" s="247">
        <f>+'一覧表 男子'!$A26</f>
        <v>0</v>
      </c>
      <c r="L81" s="248"/>
      <c r="M81" s="249" t="e">
        <f>IF(K81="","",VLOOKUP(K81,名簿入力!B$8:L$106,2,FALSE))</f>
        <v>#N/A</v>
      </c>
      <c r="N81" s="250"/>
      <c r="O81" s="251"/>
      <c r="P81" s="23" t="e">
        <f>IF(K81="","",VLOOKUP(K81,名簿入力!B$8:L$106,5,FALSE))</f>
        <v>#N/A</v>
      </c>
      <c r="Q81" s="24" t="e">
        <f>IF(K81="","",VLOOKUP(K81,名簿入力!B$8:L$106,6,FALSE))</f>
        <v>#N/A</v>
      </c>
    </row>
    <row r="82" spans="1:17" ht="3.75" customHeight="1" thickBot="1" x14ac:dyDescent="0.25">
      <c r="A82" s="240"/>
      <c r="B82" s="240"/>
      <c r="C82" s="240"/>
      <c r="D82" s="240"/>
      <c r="E82" s="240"/>
      <c r="F82" s="240"/>
      <c r="G82" s="240"/>
      <c r="H82" s="240"/>
      <c r="I82" s="242"/>
      <c r="J82" s="241"/>
      <c r="K82" s="241"/>
      <c r="L82" s="241"/>
      <c r="M82" s="241"/>
      <c r="N82" s="241"/>
      <c r="O82" s="241"/>
      <c r="P82" s="241"/>
      <c r="Q82" s="241"/>
    </row>
    <row r="83" spans="1:17" ht="16.5" customHeight="1" x14ac:dyDescent="0.2">
      <c r="A83" s="261" t="s">
        <v>88</v>
      </c>
      <c r="B83" s="262"/>
      <c r="C83" s="255" t="str">
        <f>+'一覧表 男子'!G27</f>
        <v/>
      </c>
      <c r="D83" s="255"/>
      <c r="E83" s="18" t="s">
        <v>12</v>
      </c>
      <c r="F83" s="256" t="str">
        <f>+'一覧表 男子'!H27</f>
        <v/>
      </c>
      <c r="G83" s="257"/>
      <c r="H83" s="258"/>
      <c r="I83" s="242"/>
      <c r="J83" s="245" t="s">
        <v>88</v>
      </c>
      <c r="K83" s="246"/>
      <c r="L83" s="256" t="str">
        <f>+'一覧表 男子'!I27</f>
        <v/>
      </c>
      <c r="M83" s="260"/>
      <c r="N83" s="18" t="s">
        <v>12</v>
      </c>
      <c r="O83" s="256" t="str">
        <f>+'一覧表 男子'!J27</f>
        <v/>
      </c>
      <c r="P83" s="257"/>
      <c r="Q83" s="258"/>
    </row>
    <row r="84" spans="1:17" ht="11.25" customHeight="1" x14ac:dyDescent="0.2">
      <c r="A84" s="19" t="s">
        <v>89</v>
      </c>
      <c r="B84" s="252" t="s">
        <v>65</v>
      </c>
      <c r="C84" s="252"/>
      <c r="D84" s="252" t="s">
        <v>90</v>
      </c>
      <c r="E84" s="252"/>
      <c r="F84" s="252"/>
      <c r="G84" s="20" t="s">
        <v>10</v>
      </c>
      <c r="H84" s="21" t="s">
        <v>91</v>
      </c>
      <c r="I84" s="242"/>
      <c r="J84" s="19" t="s">
        <v>89</v>
      </c>
      <c r="K84" s="253" t="s">
        <v>65</v>
      </c>
      <c r="L84" s="254"/>
      <c r="M84" s="253" t="s">
        <v>90</v>
      </c>
      <c r="N84" s="259"/>
      <c r="O84" s="254"/>
      <c r="P84" s="20" t="s">
        <v>10</v>
      </c>
      <c r="Q84" s="21" t="s">
        <v>91</v>
      </c>
    </row>
    <row r="85" spans="1:17" ht="30.75" customHeight="1" thickBot="1" x14ac:dyDescent="0.25">
      <c r="A85" s="22" t="e">
        <f>IF(B85="","",VLOOKUP(B85,名簿入力!B$8:G$106,4,FALSE))</f>
        <v>#N/A</v>
      </c>
      <c r="B85" s="243">
        <f>+'一覧表 男子'!$A27</f>
        <v>0</v>
      </c>
      <c r="C85" s="243"/>
      <c r="D85" s="244" t="e">
        <f>IF(B85="","",VLOOKUP(B85,名簿入力!B$8:G$106,2,FALSE))</f>
        <v>#N/A</v>
      </c>
      <c r="E85" s="244" t="e">
        <f>IF(D85="","",LOOKUP(D85,名簿入力!E$8:E$106,名簿入力!F$8:F$106))</f>
        <v>#N/A</v>
      </c>
      <c r="F85" s="244" t="e">
        <f>IF(E85="","",LOOKUP(E85,名簿入力!F$8:F$106,名簿入力!G$8:G$106))</f>
        <v>#N/A</v>
      </c>
      <c r="G85" s="23" t="e">
        <f>IF(B85="","",VLOOKUP(B85,名簿入力!B$8:G$106,5,FALSE))</f>
        <v>#N/A</v>
      </c>
      <c r="H85" s="24" t="e">
        <f>IF(B85="","",VLOOKUP(B85,名簿入力!B$8:G$106,6,FALSE))</f>
        <v>#N/A</v>
      </c>
      <c r="I85" s="242"/>
      <c r="J85" s="22" t="e">
        <f>IF(K85="","",VLOOKUP(K85,名簿入力!B$8:L$106,4,FALSE))</f>
        <v>#N/A</v>
      </c>
      <c r="K85" s="247">
        <f>+'一覧表 男子'!$A27</f>
        <v>0</v>
      </c>
      <c r="L85" s="248"/>
      <c r="M85" s="249" t="e">
        <f>IF(K85="","",VLOOKUP(K85,名簿入力!B$8:L$106,2,FALSE))</f>
        <v>#N/A</v>
      </c>
      <c r="N85" s="250"/>
      <c r="O85" s="251"/>
      <c r="P85" s="23" t="e">
        <f>IF(K85="","",VLOOKUP(K85,名簿入力!B$8:L$106,5,FALSE))</f>
        <v>#N/A</v>
      </c>
      <c r="Q85" s="24" t="e">
        <f>IF(K85="","",VLOOKUP(K85,名簿入力!B$8:L$106,6,FALSE))</f>
        <v>#N/A</v>
      </c>
    </row>
    <row r="86" spans="1:17" ht="3.75" customHeight="1" thickBot="1" x14ac:dyDescent="0.25">
      <c r="A86" s="240"/>
      <c r="B86" s="240"/>
      <c r="C86" s="240"/>
      <c r="D86" s="240"/>
      <c r="E86" s="240"/>
      <c r="F86" s="240"/>
      <c r="G86" s="240"/>
      <c r="H86" s="240"/>
      <c r="I86" s="242"/>
      <c r="J86" s="241"/>
      <c r="K86" s="241"/>
      <c r="L86" s="241"/>
      <c r="M86" s="241"/>
      <c r="N86" s="241"/>
      <c r="O86" s="241"/>
      <c r="P86" s="241"/>
      <c r="Q86" s="241"/>
    </row>
    <row r="87" spans="1:17" ht="16.5" customHeight="1" x14ac:dyDescent="0.2">
      <c r="A87" s="261" t="s">
        <v>88</v>
      </c>
      <c r="B87" s="262"/>
      <c r="C87" s="255" t="str">
        <f>+'一覧表 男子'!G28</f>
        <v/>
      </c>
      <c r="D87" s="255"/>
      <c r="E87" s="18" t="s">
        <v>12</v>
      </c>
      <c r="F87" s="256" t="str">
        <f>+'一覧表 男子'!H28</f>
        <v/>
      </c>
      <c r="G87" s="257"/>
      <c r="H87" s="258"/>
      <c r="I87" s="242"/>
      <c r="J87" s="245" t="s">
        <v>88</v>
      </c>
      <c r="K87" s="246"/>
      <c r="L87" s="256" t="str">
        <f>+'一覧表 男子'!I28</f>
        <v/>
      </c>
      <c r="M87" s="260"/>
      <c r="N87" s="18" t="s">
        <v>12</v>
      </c>
      <c r="O87" s="256" t="str">
        <f>+'一覧表 男子'!J28</f>
        <v/>
      </c>
      <c r="P87" s="257"/>
      <c r="Q87" s="258"/>
    </row>
    <row r="88" spans="1:17" ht="11.25" customHeight="1" x14ac:dyDescent="0.2">
      <c r="A88" s="19" t="s">
        <v>89</v>
      </c>
      <c r="B88" s="252" t="s">
        <v>65</v>
      </c>
      <c r="C88" s="252"/>
      <c r="D88" s="252" t="s">
        <v>90</v>
      </c>
      <c r="E88" s="252"/>
      <c r="F88" s="252"/>
      <c r="G88" s="20" t="s">
        <v>10</v>
      </c>
      <c r="H88" s="21" t="s">
        <v>91</v>
      </c>
      <c r="I88" s="242"/>
      <c r="J88" s="19" t="s">
        <v>89</v>
      </c>
      <c r="K88" s="253" t="s">
        <v>65</v>
      </c>
      <c r="L88" s="254"/>
      <c r="M88" s="253" t="s">
        <v>90</v>
      </c>
      <c r="N88" s="259"/>
      <c r="O88" s="254"/>
      <c r="P88" s="20" t="s">
        <v>10</v>
      </c>
      <c r="Q88" s="21" t="s">
        <v>91</v>
      </c>
    </row>
    <row r="89" spans="1:17" ht="30.75" customHeight="1" thickBot="1" x14ac:dyDescent="0.25">
      <c r="A89" s="22" t="e">
        <f>IF(B89="","",VLOOKUP(B89,名簿入力!B$8:G$106,4,FALSE))</f>
        <v>#N/A</v>
      </c>
      <c r="B89" s="243">
        <f>+'一覧表 男子'!$A28</f>
        <v>0</v>
      </c>
      <c r="C89" s="243"/>
      <c r="D89" s="244" t="e">
        <f>IF(B89="","",VLOOKUP(B89,名簿入力!B$8:G$106,2,FALSE))</f>
        <v>#N/A</v>
      </c>
      <c r="E89" s="244" t="e">
        <f>IF(D89="","",LOOKUP(D89,名簿入力!E$8:E$106,名簿入力!F$8:F$106))</f>
        <v>#N/A</v>
      </c>
      <c r="F89" s="244" t="e">
        <f>IF(E89="","",LOOKUP(E89,名簿入力!F$8:F$106,名簿入力!G$8:G$106))</f>
        <v>#N/A</v>
      </c>
      <c r="G89" s="23" t="e">
        <f>IF(B89="","",VLOOKUP(B89,名簿入力!B$8:G$106,5,FALSE))</f>
        <v>#N/A</v>
      </c>
      <c r="H89" s="24" t="e">
        <f>IF(B89="","",VLOOKUP(B89,名簿入力!B$8:G$106,6,FALSE))</f>
        <v>#N/A</v>
      </c>
      <c r="I89" s="242"/>
      <c r="J89" s="22" t="e">
        <f>IF(K89="","",VLOOKUP(K89,名簿入力!B$8:L$106,4,FALSE))</f>
        <v>#N/A</v>
      </c>
      <c r="K89" s="247">
        <f>+'一覧表 男子'!$A28</f>
        <v>0</v>
      </c>
      <c r="L89" s="248"/>
      <c r="M89" s="249" t="e">
        <f>IF(K89="","",VLOOKUP(K89,名簿入力!B$8:L$106,2,FALSE))</f>
        <v>#N/A</v>
      </c>
      <c r="N89" s="250"/>
      <c r="O89" s="251"/>
      <c r="P89" s="23" t="e">
        <f>IF(K89="","",VLOOKUP(K89,名簿入力!B$8:L$106,5,FALSE))</f>
        <v>#N/A</v>
      </c>
      <c r="Q89" s="24" t="e">
        <f>IF(K89="","",VLOOKUP(K89,名簿入力!B$8:L$106,6,FALSE))</f>
        <v>#N/A</v>
      </c>
    </row>
    <row r="90" spans="1:17" ht="3.75" customHeight="1" thickBot="1" x14ac:dyDescent="0.25">
      <c r="A90" s="240"/>
      <c r="B90" s="240"/>
      <c r="C90" s="240"/>
      <c r="D90" s="240"/>
      <c r="E90" s="240"/>
      <c r="F90" s="240"/>
      <c r="G90" s="240"/>
      <c r="H90" s="240"/>
      <c r="I90" s="242"/>
      <c r="J90" s="241"/>
      <c r="K90" s="241"/>
      <c r="L90" s="241"/>
      <c r="M90" s="241"/>
      <c r="N90" s="241"/>
      <c r="O90" s="241"/>
      <c r="P90" s="241"/>
      <c r="Q90" s="241"/>
    </row>
    <row r="91" spans="1:17" ht="16.5" customHeight="1" x14ac:dyDescent="0.2">
      <c r="A91" s="261" t="s">
        <v>88</v>
      </c>
      <c r="B91" s="262"/>
      <c r="C91" s="255" t="str">
        <f>+'一覧表 男子'!G29</f>
        <v/>
      </c>
      <c r="D91" s="255"/>
      <c r="E91" s="18" t="s">
        <v>12</v>
      </c>
      <c r="F91" s="256" t="str">
        <f>+'一覧表 男子'!H29</f>
        <v/>
      </c>
      <c r="G91" s="257"/>
      <c r="H91" s="258"/>
      <c r="I91" s="242"/>
      <c r="J91" s="245" t="s">
        <v>88</v>
      </c>
      <c r="K91" s="246"/>
      <c r="L91" s="256" t="str">
        <f>+'一覧表 男子'!I29</f>
        <v/>
      </c>
      <c r="M91" s="260"/>
      <c r="N91" s="18" t="s">
        <v>12</v>
      </c>
      <c r="O91" s="256" t="str">
        <f>+'一覧表 男子'!J29</f>
        <v/>
      </c>
      <c r="P91" s="257"/>
      <c r="Q91" s="258"/>
    </row>
    <row r="92" spans="1:17" ht="11.25" customHeight="1" x14ac:dyDescent="0.2">
      <c r="A92" s="19" t="s">
        <v>89</v>
      </c>
      <c r="B92" s="252" t="s">
        <v>65</v>
      </c>
      <c r="C92" s="252"/>
      <c r="D92" s="252" t="s">
        <v>90</v>
      </c>
      <c r="E92" s="252"/>
      <c r="F92" s="252"/>
      <c r="G92" s="20" t="s">
        <v>10</v>
      </c>
      <c r="H92" s="21" t="s">
        <v>91</v>
      </c>
      <c r="I92" s="242"/>
      <c r="J92" s="19" t="s">
        <v>89</v>
      </c>
      <c r="K92" s="253" t="s">
        <v>65</v>
      </c>
      <c r="L92" s="254"/>
      <c r="M92" s="253" t="s">
        <v>90</v>
      </c>
      <c r="N92" s="259"/>
      <c r="O92" s="254"/>
      <c r="P92" s="20" t="s">
        <v>10</v>
      </c>
      <c r="Q92" s="21" t="s">
        <v>91</v>
      </c>
    </row>
    <row r="93" spans="1:17" ht="30.75" customHeight="1" thickBot="1" x14ac:dyDescent="0.25">
      <c r="A93" s="22" t="e">
        <f>IF(B93="","",VLOOKUP(B93,名簿入力!B$8:G$106,4,FALSE))</f>
        <v>#N/A</v>
      </c>
      <c r="B93" s="243">
        <f>+'一覧表 男子'!$A29</f>
        <v>0</v>
      </c>
      <c r="C93" s="243"/>
      <c r="D93" s="244" t="e">
        <f>IF(B93="","",VLOOKUP(B93,名簿入力!B$8:G$106,2,FALSE))</f>
        <v>#N/A</v>
      </c>
      <c r="E93" s="244" t="e">
        <f>IF(D93="","",LOOKUP(D93,名簿入力!E$8:E$106,名簿入力!F$8:F$106))</f>
        <v>#N/A</v>
      </c>
      <c r="F93" s="244" t="e">
        <f>IF(E93="","",LOOKUP(E93,名簿入力!F$8:F$106,名簿入力!G$8:G$106))</f>
        <v>#N/A</v>
      </c>
      <c r="G93" s="23" t="e">
        <f>IF(B93="","",VLOOKUP(B93,名簿入力!B$8:G$106,5,FALSE))</f>
        <v>#N/A</v>
      </c>
      <c r="H93" s="24" t="e">
        <f>IF(B93="","",VLOOKUP(B93,名簿入力!B$8:G$106,6,FALSE))</f>
        <v>#N/A</v>
      </c>
      <c r="I93" s="242"/>
      <c r="J93" s="22" t="e">
        <f>IF(K93="","",VLOOKUP(K93,名簿入力!B$8:L$106,4,FALSE))</f>
        <v>#N/A</v>
      </c>
      <c r="K93" s="247">
        <f>+'一覧表 男子'!$A29</f>
        <v>0</v>
      </c>
      <c r="L93" s="248"/>
      <c r="M93" s="249" t="e">
        <f>IF(K93="","",VLOOKUP(K93,名簿入力!B$8:L$106,2,FALSE))</f>
        <v>#N/A</v>
      </c>
      <c r="N93" s="250"/>
      <c r="O93" s="251"/>
      <c r="P93" s="23" t="e">
        <f>IF(K93="","",VLOOKUP(K93,名簿入力!B$8:L$106,5,FALSE))</f>
        <v>#N/A</v>
      </c>
      <c r="Q93" s="24" t="e">
        <f>IF(K93="","",VLOOKUP(K93,名簿入力!B$8:L$106,6,FALSE))</f>
        <v>#N/A</v>
      </c>
    </row>
    <row r="94" spans="1:17" ht="3.75" customHeight="1" thickBot="1" x14ac:dyDescent="0.25">
      <c r="A94" s="240"/>
      <c r="B94" s="240"/>
      <c r="C94" s="240"/>
      <c r="D94" s="240"/>
      <c r="E94" s="240"/>
      <c r="F94" s="240"/>
      <c r="G94" s="240"/>
      <c r="H94" s="240"/>
      <c r="I94" s="242"/>
      <c r="J94" s="241"/>
      <c r="K94" s="241"/>
      <c r="L94" s="241"/>
      <c r="M94" s="241"/>
      <c r="N94" s="241"/>
      <c r="O94" s="241"/>
      <c r="P94" s="241"/>
      <c r="Q94" s="241"/>
    </row>
    <row r="95" spans="1:17" ht="16.5" customHeight="1" x14ac:dyDescent="0.2">
      <c r="A95" s="261" t="s">
        <v>88</v>
      </c>
      <c r="B95" s="262"/>
      <c r="C95" s="255" t="str">
        <f>+'一覧表 男子'!G30</f>
        <v/>
      </c>
      <c r="D95" s="255"/>
      <c r="E95" s="18" t="s">
        <v>12</v>
      </c>
      <c r="F95" s="256" t="str">
        <f>+'一覧表 男子'!H30</f>
        <v/>
      </c>
      <c r="G95" s="257"/>
      <c r="H95" s="258"/>
      <c r="I95" s="242"/>
      <c r="J95" s="245" t="s">
        <v>88</v>
      </c>
      <c r="K95" s="246"/>
      <c r="L95" s="256" t="str">
        <f>+'一覧表 男子'!I30</f>
        <v/>
      </c>
      <c r="M95" s="260"/>
      <c r="N95" s="18" t="s">
        <v>12</v>
      </c>
      <c r="O95" s="256" t="str">
        <f>+'一覧表 男子'!J30</f>
        <v/>
      </c>
      <c r="P95" s="257"/>
      <c r="Q95" s="258"/>
    </row>
    <row r="96" spans="1:17" ht="11.25" customHeight="1" x14ac:dyDescent="0.2">
      <c r="A96" s="19" t="s">
        <v>89</v>
      </c>
      <c r="B96" s="252" t="s">
        <v>65</v>
      </c>
      <c r="C96" s="252"/>
      <c r="D96" s="252" t="s">
        <v>90</v>
      </c>
      <c r="E96" s="252"/>
      <c r="F96" s="252"/>
      <c r="G96" s="20" t="s">
        <v>10</v>
      </c>
      <c r="H96" s="21" t="s">
        <v>91</v>
      </c>
      <c r="I96" s="242"/>
      <c r="J96" s="19" t="s">
        <v>89</v>
      </c>
      <c r="K96" s="253" t="s">
        <v>65</v>
      </c>
      <c r="L96" s="254"/>
      <c r="M96" s="253" t="s">
        <v>90</v>
      </c>
      <c r="N96" s="259"/>
      <c r="O96" s="254"/>
      <c r="P96" s="20" t="s">
        <v>10</v>
      </c>
      <c r="Q96" s="21" t="s">
        <v>91</v>
      </c>
    </row>
    <row r="97" spans="1:17" ht="30.75" customHeight="1" thickBot="1" x14ac:dyDescent="0.25">
      <c r="A97" s="22" t="e">
        <f>IF(B97="","",VLOOKUP(B97,名簿入力!B$8:G$106,4,FALSE))</f>
        <v>#N/A</v>
      </c>
      <c r="B97" s="243">
        <f>+'一覧表 男子'!$A30</f>
        <v>0</v>
      </c>
      <c r="C97" s="243"/>
      <c r="D97" s="244" t="e">
        <f>IF(B97="","",VLOOKUP(B97,名簿入力!B$8:G$106,2,FALSE))</f>
        <v>#N/A</v>
      </c>
      <c r="E97" s="244" t="e">
        <f>IF(D97="","",LOOKUP(D97,名簿入力!E$8:E$106,名簿入力!F$8:F$106))</f>
        <v>#N/A</v>
      </c>
      <c r="F97" s="244" t="e">
        <f>IF(E97="","",LOOKUP(E97,名簿入力!F$8:F$106,名簿入力!G$8:G$106))</f>
        <v>#N/A</v>
      </c>
      <c r="G97" s="23" t="e">
        <f>IF(B97="","",VLOOKUP(B97,名簿入力!B$8:G$106,5,FALSE))</f>
        <v>#N/A</v>
      </c>
      <c r="H97" s="24" t="e">
        <f>IF(B97="","",VLOOKUP(B97,名簿入力!B$8:G$106,6,FALSE))</f>
        <v>#N/A</v>
      </c>
      <c r="I97" s="242"/>
      <c r="J97" s="22" t="e">
        <f>IF(K97="","",VLOOKUP(K97,名簿入力!B$8:L$106,4,FALSE))</f>
        <v>#N/A</v>
      </c>
      <c r="K97" s="247">
        <f>+'一覧表 男子'!$A30</f>
        <v>0</v>
      </c>
      <c r="L97" s="248"/>
      <c r="M97" s="249" t="e">
        <f>IF(K97="","",VLOOKUP(K97,名簿入力!B$8:L$106,2,FALSE))</f>
        <v>#N/A</v>
      </c>
      <c r="N97" s="250"/>
      <c r="O97" s="251"/>
      <c r="P97" s="23" t="e">
        <f>IF(K97="","",VLOOKUP(K97,名簿入力!B$8:L$106,5,FALSE))</f>
        <v>#N/A</v>
      </c>
      <c r="Q97" s="24" t="e">
        <f>IF(K97="","",VLOOKUP(K97,名簿入力!B$8:L$106,6,FALSE))</f>
        <v>#N/A</v>
      </c>
    </row>
    <row r="98" spans="1:17" ht="3.75" customHeight="1" thickBot="1" x14ac:dyDescent="0.25">
      <c r="A98" s="240"/>
      <c r="B98" s="240"/>
      <c r="C98" s="240"/>
      <c r="D98" s="240"/>
      <c r="E98" s="240"/>
      <c r="F98" s="240"/>
      <c r="G98" s="240"/>
      <c r="H98" s="240"/>
      <c r="I98" s="242"/>
      <c r="J98" s="241"/>
      <c r="K98" s="241"/>
      <c r="L98" s="241"/>
      <c r="M98" s="241"/>
      <c r="N98" s="241"/>
      <c r="O98" s="241"/>
      <c r="P98" s="241"/>
      <c r="Q98" s="241"/>
    </row>
    <row r="99" spans="1:17" ht="16.5" customHeight="1" x14ac:dyDescent="0.2">
      <c r="A99" s="261" t="s">
        <v>88</v>
      </c>
      <c r="B99" s="262"/>
      <c r="C99" s="255" t="str">
        <f>+'一覧表 男子'!G31</f>
        <v/>
      </c>
      <c r="D99" s="255"/>
      <c r="E99" s="18" t="s">
        <v>12</v>
      </c>
      <c r="F99" s="256" t="str">
        <f>+'一覧表 男子'!H31</f>
        <v/>
      </c>
      <c r="G99" s="257"/>
      <c r="H99" s="258"/>
      <c r="I99" s="242"/>
      <c r="J99" s="245" t="s">
        <v>88</v>
      </c>
      <c r="K99" s="246"/>
      <c r="L99" s="256" t="str">
        <f>+'一覧表 男子'!I31</f>
        <v/>
      </c>
      <c r="M99" s="260"/>
      <c r="N99" s="18" t="s">
        <v>12</v>
      </c>
      <c r="O99" s="256" t="str">
        <f>+'一覧表 男子'!J31</f>
        <v/>
      </c>
      <c r="P99" s="257"/>
      <c r="Q99" s="258"/>
    </row>
    <row r="100" spans="1:17" ht="11.25" customHeight="1" x14ac:dyDescent="0.2">
      <c r="A100" s="19" t="s">
        <v>89</v>
      </c>
      <c r="B100" s="252" t="s">
        <v>65</v>
      </c>
      <c r="C100" s="252"/>
      <c r="D100" s="252" t="s">
        <v>90</v>
      </c>
      <c r="E100" s="252"/>
      <c r="F100" s="252"/>
      <c r="G100" s="20" t="s">
        <v>10</v>
      </c>
      <c r="H100" s="21" t="s">
        <v>91</v>
      </c>
      <c r="I100" s="242"/>
      <c r="J100" s="19" t="s">
        <v>89</v>
      </c>
      <c r="K100" s="253" t="s">
        <v>65</v>
      </c>
      <c r="L100" s="254"/>
      <c r="M100" s="253" t="s">
        <v>90</v>
      </c>
      <c r="N100" s="259"/>
      <c r="O100" s="254"/>
      <c r="P100" s="20" t="s">
        <v>10</v>
      </c>
      <c r="Q100" s="21" t="s">
        <v>91</v>
      </c>
    </row>
    <row r="101" spans="1:17" ht="30.75" customHeight="1" thickBot="1" x14ac:dyDescent="0.25">
      <c r="A101" s="22" t="e">
        <f>IF(B101="","",VLOOKUP(B101,名簿入力!B$8:G$106,4,FALSE))</f>
        <v>#N/A</v>
      </c>
      <c r="B101" s="243">
        <f>+'一覧表 男子'!$A31</f>
        <v>0</v>
      </c>
      <c r="C101" s="243"/>
      <c r="D101" s="244" t="e">
        <f>IF(B101="","",VLOOKUP(B101,名簿入力!B$8:G$106,2,FALSE))</f>
        <v>#N/A</v>
      </c>
      <c r="E101" s="244" t="e">
        <f>IF(D101="","",LOOKUP(D101,名簿入力!E$8:E$106,名簿入力!F$8:F$106))</f>
        <v>#N/A</v>
      </c>
      <c r="F101" s="244" t="e">
        <f>IF(E101="","",LOOKUP(E101,名簿入力!F$8:F$106,名簿入力!G$8:G$106))</f>
        <v>#N/A</v>
      </c>
      <c r="G101" s="23" t="e">
        <f>IF(B101="","",VLOOKUP(B101,名簿入力!B$8:G$106,5,FALSE))</f>
        <v>#N/A</v>
      </c>
      <c r="H101" s="24" t="e">
        <f>IF(B101="","",VLOOKUP(B101,名簿入力!B$8:G$106,6,FALSE))</f>
        <v>#N/A</v>
      </c>
      <c r="I101" s="242"/>
      <c r="J101" s="22" t="e">
        <f>IF(K101="","",VLOOKUP(K101,名簿入力!B$8:L$106,4,FALSE))</f>
        <v>#N/A</v>
      </c>
      <c r="K101" s="247">
        <f>+'一覧表 男子'!$A31</f>
        <v>0</v>
      </c>
      <c r="L101" s="248"/>
      <c r="M101" s="249" t="e">
        <f>IF(K101="","",VLOOKUP(K101,名簿入力!B$8:L$106,2,FALSE))</f>
        <v>#N/A</v>
      </c>
      <c r="N101" s="250"/>
      <c r="O101" s="251"/>
      <c r="P101" s="23" t="e">
        <f>IF(K101="","",VLOOKUP(K101,名簿入力!B$8:L$106,5,FALSE))</f>
        <v>#N/A</v>
      </c>
      <c r="Q101" s="24" t="e">
        <f>IF(K101="","",VLOOKUP(K101,名簿入力!B$8:L$106,6,FALSE))</f>
        <v>#N/A</v>
      </c>
    </row>
    <row r="102" spans="1:17" ht="3.75" customHeight="1" thickBot="1" x14ac:dyDescent="0.25">
      <c r="A102" s="240"/>
      <c r="B102" s="240"/>
      <c r="C102" s="240"/>
      <c r="D102" s="240"/>
      <c r="E102" s="240"/>
      <c r="F102" s="240"/>
      <c r="G102" s="240"/>
      <c r="H102" s="240"/>
      <c r="I102" s="242"/>
      <c r="J102" s="241"/>
      <c r="K102" s="241"/>
      <c r="L102" s="241"/>
      <c r="M102" s="241"/>
      <c r="N102" s="241"/>
      <c r="O102" s="241"/>
      <c r="P102" s="241"/>
      <c r="Q102" s="241"/>
    </row>
    <row r="103" spans="1:17" ht="16.5" customHeight="1" x14ac:dyDescent="0.2">
      <c r="A103" s="261" t="s">
        <v>88</v>
      </c>
      <c r="B103" s="262"/>
      <c r="C103" s="255" t="str">
        <f>+'一覧表 男子'!G32</f>
        <v/>
      </c>
      <c r="D103" s="255"/>
      <c r="E103" s="18" t="s">
        <v>12</v>
      </c>
      <c r="F103" s="256" t="str">
        <f>+'一覧表 男子'!H32</f>
        <v/>
      </c>
      <c r="G103" s="257"/>
      <c r="H103" s="258"/>
      <c r="I103" s="242"/>
      <c r="J103" s="245" t="s">
        <v>88</v>
      </c>
      <c r="K103" s="246"/>
      <c r="L103" s="256" t="str">
        <f>+'一覧表 男子'!I32</f>
        <v/>
      </c>
      <c r="M103" s="260"/>
      <c r="N103" s="18" t="s">
        <v>12</v>
      </c>
      <c r="O103" s="256" t="str">
        <f>+'一覧表 男子'!J32</f>
        <v/>
      </c>
      <c r="P103" s="257"/>
      <c r="Q103" s="258"/>
    </row>
    <row r="104" spans="1:17" ht="11.25" customHeight="1" x14ac:dyDescent="0.2">
      <c r="A104" s="19" t="s">
        <v>89</v>
      </c>
      <c r="B104" s="252" t="s">
        <v>65</v>
      </c>
      <c r="C104" s="252"/>
      <c r="D104" s="252" t="s">
        <v>90</v>
      </c>
      <c r="E104" s="252"/>
      <c r="F104" s="252"/>
      <c r="G104" s="20" t="s">
        <v>10</v>
      </c>
      <c r="H104" s="21" t="s">
        <v>91</v>
      </c>
      <c r="I104" s="242"/>
      <c r="J104" s="19" t="s">
        <v>89</v>
      </c>
      <c r="K104" s="253" t="s">
        <v>65</v>
      </c>
      <c r="L104" s="254"/>
      <c r="M104" s="253" t="s">
        <v>90</v>
      </c>
      <c r="N104" s="259"/>
      <c r="O104" s="254"/>
      <c r="P104" s="20" t="s">
        <v>10</v>
      </c>
      <c r="Q104" s="21" t="s">
        <v>91</v>
      </c>
    </row>
    <row r="105" spans="1:17" ht="30.75" customHeight="1" thickBot="1" x14ac:dyDescent="0.25">
      <c r="A105" s="22" t="e">
        <f>IF(B105="","",VLOOKUP(B105,名簿入力!B$8:G$106,4,FALSE))</f>
        <v>#N/A</v>
      </c>
      <c r="B105" s="243">
        <f>+'一覧表 男子'!$A32</f>
        <v>0</v>
      </c>
      <c r="C105" s="243"/>
      <c r="D105" s="244" t="e">
        <f>IF(B105="","",VLOOKUP(B105,名簿入力!B$8:G$106,2,FALSE))</f>
        <v>#N/A</v>
      </c>
      <c r="E105" s="244" t="e">
        <f>IF(D105="","",LOOKUP(D105,名簿入力!E$8:E$106,名簿入力!F$8:F$106))</f>
        <v>#N/A</v>
      </c>
      <c r="F105" s="244" t="e">
        <f>IF(E105="","",LOOKUP(E105,名簿入力!F$8:F$106,名簿入力!G$8:G$106))</f>
        <v>#N/A</v>
      </c>
      <c r="G105" s="23" t="e">
        <f>IF(B105="","",VLOOKUP(B105,名簿入力!B$8:G$106,5,FALSE))</f>
        <v>#N/A</v>
      </c>
      <c r="H105" s="24" t="e">
        <f>IF(B105="","",VLOOKUP(B105,名簿入力!B$8:G$106,6,FALSE))</f>
        <v>#N/A</v>
      </c>
      <c r="I105" s="242"/>
      <c r="J105" s="22" t="e">
        <f>IF(K105="","",VLOOKUP(K105,名簿入力!B$8:L$106,4,FALSE))</f>
        <v>#N/A</v>
      </c>
      <c r="K105" s="247">
        <f>+'一覧表 男子'!$A32</f>
        <v>0</v>
      </c>
      <c r="L105" s="248"/>
      <c r="M105" s="249" t="e">
        <f>IF(K105="","",VLOOKUP(K105,名簿入力!B$8:L$106,2,FALSE))</f>
        <v>#N/A</v>
      </c>
      <c r="N105" s="250"/>
      <c r="O105" s="251"/>
      <c r="P105" s="23" t="e">
        <f>IF(K105="","",VLOOKUP(K105,名簿入力!B$8:L$106,5,FALSE))</f>
        <v>#N/A</v>
      </c>
      <c r="Q105" s="24" t="e">
        <f>IF(K105="","",VLOOKUP(K105,名簿入力!B$8:L$106,6,FALSE))</f>
        <v>#N/A</v>
      </c>
    </row>
    <row r="106" spans="1:17" ht="3.75" customHeight="1" thickBot="1" x14ac:dyDescent="0.25">
      <c r="A106" s="240"/>
      <c r="B106" s="240"/>
      <c r="C106" s="240"/>
      <c r="D106" s="240"/>
      <c r="E106" s="240"/>
      <c r="F106" s="240"/>
      <c r="G106" s="240"/>
      <c r="H106" s="240"/>
      <c r="I106" s="242"/>
      <c r="J106" s="241"/>
      <c r="K106" s="241"/>
      <c r="L106" s="241"/>
      <c r="M106" s="241"/>
      <c r="N106" s="241"/>
      <c r="O106" s="241"/>
      <c r="P106" s="241"/>
      <c r="Q106" s="241"/>
    </row>
    <row r="107" spans="1:17" ht="16.5" customHeight="1" x14ac:dyDescent="0.2">
      <c r="A107" s="261" t="s">
        <v>88</v>
      </c>
      <c r="B107" s="262"/>
      <c r="C107" s="255" t="str">
        <f>+'一覧表 男子'!G33</f>
        <v/>
      </c>
      <c r="D107" s="255"/>
      <c r="E107" s="18" t="s">
        <v>12</v>
      </c>
      <c r="F107" s="256" t="str">
        <f>+'一覧表 男子'!H33</f>
        <v/>
      </c>
      <c r="G107" s="257"/>
      <c r="H107" s="258"/>
      <c r="I107" s="242"/>
      <c r="J107" s="245" t="s">
        <v>88</v>
      </c>
      <c r="K107" s="246"/>
      <c r="L107" s="256" t="str">
        <f>+'一覧表 男子'!I33</f>
        <v/>
      </c>
      <c r="M107" s="260"/>
      <c r="N107" s="18" t="s">
        <v>12</v>
      </c>
      <c r="O107" s="256" t="str">
        <f>+'一覧表 男子'!J33</f>
        <v/>
      </c>
      <c r="P107" s="257"/>
      <c r="Q107" s="258"/>
    </row>
    <row r="108" spans="1:17" ht="11.25" customHeight="1" x14ac:dyDescent="0.2">
      <c r="A108" s="19" t="s">
        <v>89</v>
      </c>
      <c r="B108" s="252" t="s">
        <v>65</v>
      </c>
      <c r="C108" s="252"/>
      <c r="D108" s="252" t="s">
        <v>90</v>
      </c>
      <c r="E108" s="252"/>
      <c r="F108" s="252"/>
      <c r="G108" s="20" t="s">
        <v>10</v>
      </c>
      <c r="H108" s="21" t="s">
        <v>91</v>
      </c>
      <c r="I108" s="242"/>
      <c r="J108" s="19" t="s">
        <v>89</v>
      </c>
      <c r="K108" s="253" t="s">
        <v>65</v>
      </c>
      <c r="L108" s="254"/>
      <c r="M108" s="253" t="s">
        <v>90</v>
      </c>
      <c r="N108" s="259"/>
      <c r="O108" s="254"/>
      <c r="P108" s="20" t="s">
        <v>10</v>
      </c>
      <c r="Q108" s="21" t="s">
        <v>91</v>
      </c>
    </row>
    <row r="109" spans="1:17" ht="30.75" customHeight="1" thickBot="1" x14ac:dyDescent="0.25">
      <c r="A109" s="22" t="e">
        <f>IF(B109="","",VLOOKUP(B109,名簿入力!B$8:G$106,4,FALSE))</f>
        <v>#N/A</v>
      </c>
      <c r="B109" s="243">
        <f>+'一覧表 男子'!$A33</f>
        <v>0</v>
      </c>
      <c r="C109" s="243"/>
      <c r="D109" s="244" t="e">
        <f>IF(B109="","",VLOOKUP(B109,名簿入力!B$8:G$106,2,FALSE))</f>
        <v>#N/A</v>
      </c>
      <c r="E109" s="244" t="e">
        <f>IF(D109="","",LOOKUP(D109,名簿入力!E$8:E$106,名簿入力!F$8:F$106))</f>
        <v>#N/A</v>
      </c>
      <c r="F109" s="244" t="e">
        <f>IF(E109="","",LOOKUP(E109,名簿入力!F$8:F$106,名簿入力!G$8:G$106))</f>
        <v>#N/A</v>
      </c>
      <c r="G109" s="23" t="e">
        <f>IF(B109="","",VLOOKUP(B109,名簿入力!B$8:G$106,5,FALSE))</f>
        <v>#N/A</v>
      </c>
      <c r="H109" s="24" t="e">
        <f>IF(B109="","",VLOOKUP(B109,名簿入力!B$8:G$106,6,FALSE))</f>
        <v>#N/A</v>
      </c>
      <c r="I109" s="242"/>
      <c r="J109" s="22" t="e">
        <f>IF(K109="","",VLOOKUP(K109,名簿入力!B$8:L$106,4,FALSE))</f>
        <v>#N/A</v>
      </c>
      <c r="K109" s="247">
        <f>+'一覧表 男子'!$A33</f>
        <v>0</v>
      </c>
      <c r="L109" s="248"/>
      <c r="M109" s="249" t="e">
        <f>IF(K109="","",VLOOKUP(K109,名簿入力!B$8:L$106,2,FALSE))</f>
        <v>#N/A</v>
      </c>
      <c r="N109" s="250"/>
      <c r="O109" s="251"/>
      <c r="P109" s="23" t="e">
        <f>IF(K109="","",VLOOKUP(K109,名簿入力!B$8:L$106,5,FALSE))</f>
        <v>#N/A</v>
      </c>
      <c r="Q109" s="24" t="e">
        <f>IF(K109="","",VLOOKUP(K109,名簿入力!B$8:L$106,6,FALSE))</f>
        <v>#N/A</v>
      </c>
    </row>
    <row r="110" spans="1:17" ht="3.75" customHeight="1" thickBot="1" x14ac:dyDescent="0.25">
      <c r="A110" s="240"/>
      <c r="B110" s="240"/>
      <c r="C110" s="240"/>
      <c r="D110" s="240"/>
      <c r="E110" s="240"/>
      <c r="F110" s="240"/>
      <c r="G110" s="240"/>
      <c r="H110" s="240"/>
      <c r="I110" s="242"/>
      <c r="J110" s="241"/>
      <c r="K110" s="241"/>
      <c r="L110" s="241"/>
      <c r="M110" s="241"/>
      <c r="N110" s="241"/>
      <c r="O110" s="241"/>
      <c r="P110" s="241"/>
      <c r="Q110" s="241"/>
    </row>
    <row r="111" spans="1:17" ht="16.5" customHeight="1" x14ac:dyDescent="0.2">
      <c r="A111" s="261" t="s">
        <v>88</v>
      </c>
      <c r="B111" s="262"/>
      <c r="C111" s="255" t="str">
        <f>+'一覧表 男子'!G34</f>
        <v/>
      </c>
      <c r="D111" s="255"/>
      <c r="E111" s="18" t="s">
        <v>12</v>
      </c>
      <c r="F111" s="256" t="str">
        <f>+'一覧表 男子'!H34</f>
        <v/>
      </c>
      <c r="G111" s="257"/>
      <c r="H111" s="258"/>
      <c r="I111" s="242"/>
      <c r="J111" s="245" t="s">
        <v>88</v>
      </c>
      <c r="K111" s="246"/>
      <c r="L111" s="256" t="str">
        <f>+'一覧表 男子'!I34</f>
        <v/>
      </c>
      <c r="M111" s="260"/>
      <c r="N111" s="18" t="s">
        <v>12</v>
      </c>
      <c r="O111" s="256" t="str">
        <f>+'一覧表 男子'!J34</f>
        <v/>
      </c>
      <c r="P111" s="257"/>
      <c r="Q111" s="258"/>
    </row>
    <row r="112" spans="1:17" ht="11.25" customHeight="1" x14ac:dyDescent="0.2">
      <c r="A112" s="19" t="s">
        <v>89</v>
      </c>
      <c r="B112" s="252" t="s">
        <v>65</v>
      </c>
      <c r="C112" s="252"/>
      <c r="D112" s="252" t="s">
        <v>90</v>
      </c>
      <c r="E112" s="252"/>
      <c r="F112" s="252"/>
      <c r="G112" s="20" t="s">
        <v>10</v>
      </c>
      <c r="H112" s="21" t="s">
        <v>91</v>
      </c>
      <c r="I112" s="242"/>
      <c r="J112" s="19" t="s">
        <v>89</v>
      </c>
      <c r="K112" s="253" t="s">
        <v>65</v>
      </c>
      <c r="L112" s="254"/>
      <c r="M112" s="253" t="s">
        <v>90</v>
      </c>
      <c r="N112" s="259"/>
      <c r="O112" s="254"/>
      <c r="P112" s="20" t="s">
        <v>10</v>
      </c>
      <c r="Q112" s="21" t="s">
        <v>91</v>
      </c>
    </row>
    <row r="113" spans="1:17" ht="30.75" customHeight="1" thickBot="1" x14ac:dyDescent="0.25">
      <c r="A113" s="22" t="e">
        <f>IF(B113="","",VLOOKUP(B113,名簿入力!B$8:G$106,4,FALSE))</f>
        <v>#N/A</v>
      </c>
      <c r="B113" s="243">
        <f>+'一覧表 男子'!$A34</f>
        <v>0</v>
      </c>
      <c r="C113" s="243"/>
      <c r="D113" s="244" t="e">
        <f>IF(B113="","",VLOOKUP(B113,名簿入力!B$8:G$106,2,FALSE))</f>
        <v>#N/A</v>
      </c>
      <c r="E113" s="244" t="e">
        <f>IF(D113="","",LOOKUP(D113,名簿入力!E$8:E$106,名簿入力!F$8:F$106))</f>
        <v>#N/A</v>
      </c>
      <c r="F113" s="244" t="e">
        <f>IF(E113="","",LOOKUP(E113,名簿入力!F$8:F$106,名簿入力!G$8:G$106))</f>
        <v>#N/A</v>
      </c>
      <c r="G113" s="23" t="e">
        <f>IF(B113="","",VLOOKUP(B113,名簿入力!B$8:G$106,5,FALSE))</f>
        <v>#N/A</v>
      </c>
      <c r="H113" s="24" t="e">
        <f>IF(B113="","",VLOOKUP(B113,名簿入力!B$8:G$106,6,FALSE))</f>
        <v>#N/A</v>
      </c>
      <c r="I113" s="242"/>
      <c r="J113" s="22" t="e">
        <f>IF(K113="","",VLOOKUP(K113,名簿入力!B$8:L$106,4,FALSE))</f>
        <v>#N/A</v>
      </c>
      <c r="K113" s="247">
        <f>+'一覧表 男子'!$A34</f>
        <v>0</v>
      </c>
      <c r="L113" s="248"/>
      <c r="M113" s="249" t="e">
        <f>IF(K113="","",VLOOKUP(K113,名簿入力!B$8:L$106,2,FALSE))</f>
        <v>#N/A</v>
      </c>
      <c r="N113" s="250"/>
      <c r="O113" s="251"/>
      <c r="P113" s="23" t="e">
        <f>IF(K113="","",VLOOKUP(K113,名簿入力!B$8:L$106,5,FALSE))</f>
        <v>#N/A</v>
      </c>
      <c r="Q113" s="24" t="e">
        <f>IF(K113="","",VLOOKUP(K113,名簿入力!B$8:L$106,6,FALSE))</f>
        <v>#N/A</v>
      </c>
    </row>
    <row r="114" spans="1:17" ht="3.75" customHeight="1" thickBot="1" x14ac:dyDescent="0.25">
      <c r="A114" s="240"/>
      <c r="B114" s="240"/>
      <c r="C114" s="240"/>
      <c r="D114" s="240"/>
      <c r="E114" s="240"/>
      <c r="F114" s="240"/>
      <c r="G114" s="240"/>
      <c r="H114" s="240"/>
      <c r="I114" s="242"/>
      <c r="J114" s="241"/>
      <c r="K114" s="241"/>
      <c r="L114" s="241"/>
      <c r="M114" s="241"/>
      <c r="N114" s="241"/>
      <c r="O114" s="241"/>
      <c r="P114" s="241"/>
      <c r="Q114" s="241"/>
    </row>
    <row r="115" spans="1:17" ht="16.5" customHeight="1" x14ac:dyDescent="0.2">
      <c r="A115" s="261" t="s">
        <v>88</v>
      </c>
      <c r="B115" s="262"/>
      <c r="C115" s="255" t="str">
        <f>+'一覧表 男子'!G35</f>
        <v/>
      </c>
      <c r="D115" s="255"/>
      <c r="E115" s="18" t="s">
        <v>12</v>
      </c>
      <c r="F115" s="256" t="str">
        <f>+'一覧表 男子'!H35</f>
        <v/>
      </c>
      <c r="G115" s="257"/>
      <c r="H115" s="258"/>
      <c r="I115" s="242"/>
      <c r="J115" s="245" t="s">
        <v>88</v>
      </c>
      <c r="K115" s="246"/>
      <c r="L115" s="256" t="str">
        <f>+'一覧表 男子'!I35</f>
        <v/>
      </c>
      <c r="M115" s="260"/>
      <c r="N115" s="18" t="s">
        <v>12</v>
      </c>
      <c r="O115" s="256" t="str">
        <f>+'一覧表 男子'!J35</f>
        <v/>
      </c>
      <c r="P115" s="257"/>
      <c r="Q115" s="258"/>
    </row>
    <row r="116" spans="1:17" ht="11.25" customHeight="1" x14ac:dyDescent="0.2">
      <c r="A116" s="19" t="s">
        <v>89</v>
      </c>
      <c r="B116" s="252" t="s">
        <v>65</v>
      </c>
      <c r="C116" s="252"/>
      <c r="D116" s="252" t="s">
        <v>90</v>
      </c>
      <c r="E116" s="252"/>
      <c r="F116" s="252"/>
      <c r="G116" s="20" t="s">
        <v>10</v>
      </c>
      <c r="H116" s="21" t="s">
        <v>91</v>
      </c>
      <c r="I116" s="242"/>
      <c r="J116" s="19" t="s">
        <v>89</v>
      </c>
      <c r="K116" s="253" t="s">
        <v>65</v>
      </c>
      <c r="L116" s="254"/>
      <c r="M116" s="253" t="s">
        <v>90</v>
      </c>
      <c r="N116" s="259"/>
      <c r="O116" s="254"/>
      <c r="P116" s="20" t="s">
        <v>10</v>
      </c>
      <c r="Q116" s="21" t="s">
        <v>91</v>
      </c>
    </row>
    <row r="117" spans="1:17" ht="30.75" customHeight="1" thickBot="1" x14ac:dyDescent="0.25">
      <c r="A117" s="22" t="e">
        <f>IF(B117="","",VLOOKUP(B117,名簿入力!B$8:G$106,4,FALSE))</f>
        <v>#N/A</v>
      </c>
      <c r="B117" s="243">
        <f>+'一覧表 男子'!$A35</f>
        <v>0</v>
      </c>
      <c r="C117" s="243"/>
      <c r="D117" s="244" t="e">
        <f>IF(B117="","",VLOOKUP(B117,名簿入力!B$8:G$106,2,FALSE))</f>
        <v>#N/A</v>
      </c>
      <c r="E117" s="244" t="e">
        <f>IF(D117="","",LOOKUP(D117,名簿入力!E$8:E$106,名簿入力!F$8:F$106))</f>
        <v>#N/A</v>
      </c>
      <c r="F117" s="244" t="e">
        <f>IF(E117="","",LOOKUP(E117,名簿入力!F$8:F$106,名簿入力!G$8:G$106))</f>
        <v>#N/A</v>
      </c>
      <c r="G117" s="23" t="e">
        <f>IF(B117="","",VLOOKUP(B117,名簿入力!B$8:G$106,5,FALSE))</f>
        <v>#N/A</v>
      </c>
      <c r="H117" s="24" t="e">
        <f>IF(B117="","",VLOOKUP(B117,名簿入力!B$8:G$106,6,FALSE))</f>
        <v>#N/A</v>
      </c>
      <c r="I117" s="242"/>
      <c r="J117" s="22" t="e">
        <f>IF(K117="","",VLOOKUP(K117,名簿入力!B$8:L$106,4,FALSE))</f>
        <v>#N/A</v>
      </c>
      <c r="K117" s="247">
        <f>+'一覧表 男子'!$A35</f>
        <v>0</v>
      </c>
      <c r="L117" s="248"/>
      <c r="M117" s="249" t="e">
        <f>IF(K117="","",VLOOKUP(K117,名簿入力!B$8:L$106,2,FALSE))</f>
        <v>#N/A</v>
      </c>
      <c r="N117" s="250"/>
      <c r="O117" s="251"/>
      <c r="P117" s="23" t="e">
        <f>IF(K117="","",VLOOKUP(K117,名簿入力!B$8:L$106,5,FALSE))</f>
        <v>#N/A</v>
      </c>
      <c r="Q117" s="24" t="e">
        <f>IF(K117="","",VLOOKUP(K117,名簿入力!B$8:L$106,6,FALSE))</f>
        <v>#N/A</v>
      </c>
    </row>
    <row r="118" spans="1:17" ht="3.75" customHeight="1" thickBot="1" x14ac:dyDescent="0.25">
      <c r="A118" s="240"/>
      <c r="B118" s="240"/>
      <c r="C118" s="240"/>
      <c r="D118" s="240"/>
      <c r="E118" s="240"/>
      <c r="F118" s="240"/>
      <c r="G118" s="240"/>
      <c r="H118" s="240"/>
      <c r="I118" s="242"/>
      <c r="J118" s="241"/>
      <c r="K118" s="241"/>
      <c r="L118" s="241"/>
      <c r="M118" s="241"/>
      <c r="N118" s="241"/>
      <c r="O118" s="241"/>
      <c r="P118" s="241"/>
      <c r="Q118" s="241"/>
    </row>
    <row r="119" spans="1:17" ht="16.5" customHeight="1" x14ac:dyDescent="0.2">
      <c r="A119" s="261" t="s">
        <v>88</v>
      </c>
      <c r="B119" s="262"/>
      <c r="C119" s="255" t="str">
        <f>+'一覧表 男子'!G41</f>
        <v/>
      </c>
      <c r="D119" s="255"/>
      <c r="E119" s="18" t="s">
        <v>12</v>
      </c>
      <c r="F119" s="256" t="str">
        <f>+'一覧表 男子'!H41</f>
        <v/>
      </c>
      <c r="G119" s="257"/>
      <c r="H119" s="258"/>
      <c r="I119" s="242"/>
      <c r="J119" s="245" t="s">
        <v>88</v>
      </c>
      <c r="K119" s="246"/>
      <c r="L119" s="256" t="str">
        <f>+'一覧表 男子'!I41</f>
        <v/>
      </c>
      <c r="M119" s="260"/>
      <c r="N119" s="18" t="s">
        <v>12</v>
      </c>
      <c r="O119" s="256" t="str">
        <f>+'一覧表 男子'!J41</f>
        <v/>
      </c>
      <c r="P119" s="257"/>
      <c r="Q119" s="258"/>
    </row>
    <row r="120" spans="1:17" ht="11.25" customHeight="1" x14ac:dyDescent="0.2">
      <c r="A120" s="19" t="s">
        <v>89</v>
      </c>
      <c r="B120" s="252" t="s">
        <v>65</v>
      </c>
      <c r="C120" s="252"/>
      <c r="D120" s="252" t="s">
        <v>90</v>
      </c>
      <c r="E120" s="252"/>
      <c r="F120" s="252"/>
      <c r="G120" s="20" t="s">
        <v>10</v>
      </c>
      <c r="H120" s="21" t="s">
        <v>91</v>
      </c>
      <c r="I120" s="242"/>
      <c r="J120" s="19" t="s">
        <v>89</v>
      </c>
      <c r="K120" s="253" t="s">
        <v>65</v>
      </c>
      <c r="L120" s="254"/>
      <c r="M120" s="253" t="s">
        <v>90</v>
      </c>
      <c r="N120" s="259"/>
      <c r="O120" s="254"/>
      <c r="P120" s="20" t="s">
        <v>10</v>
      </c>
      <c r="Q120" s="21" t="s">
        <v>91</v>
      </c>
    </row>
    <row r="121" spans="1:17" ht="30.75" customHeight="1" thickBot="1" x14ac:dyDescent="0.25">
      <c r="A121" s="22" t="e">
        <f>IF(B121="","",VLOOKUP(B121,名簿入力!B$8:G$106,4,FALSE))</f>
        <v>#N/A</v>
      </c>
      <c r="B121" s="243">
        <f>+'一覧表 男子'!$A41</f>
        <v>0</v>
      </c>
      <c r="C121" s="243"/>
      <c r="D121" s="244" t="e">
        <f>IF(B121="","",VLOOKUP(B121,名簿入力!B$8:G$106,2,FALSE))</f>
        <v>#N/A</v>
      </c>
      <c r="E121" s="244" t="e">
        <f>IF(D121="","",LOOKUP(D121,名簿入力!E$8:E$106,名簿入力!F$8:F$106))</f>
        <v>#N/A</v>
      </c>
      <c r="F121" s="244" t="e">
        <f>IF(E121="","",LOOKUP(E121,名簿入力!F$8:F$106,名簿入力!G$8:G$106))</f>
        <v>#N/A</v>
      </c>
      <c r="G121" s="23" t="e">
        <f>IF(B121="","",VLOOKUP(B121,名簿入力!B$8:G$106,5,FALSE))</f>
        <v>#N/A</v>
      </c>
      <c r="H121" s="24" t="e">
        <f>IF(B121="","",VLOOKUP(B121,名簿入力!B$8:G$106,6,FALSE))</f>
        <v>#N/A</v>
      </c>
      <c r="I121" s="242"/>
      <c r="J121" s="22" t="e">
        <f>IF(K121="","",VLOOKUP(K121,名簿入力!B$8:L$106,4,FALSE))</f>
        <v>#N/A</v>
      </c>
      <c r="K121" s="247">
        <f>+'一覧表 男子'!$A41</f>
        <v>0</v>
      </c>
      <c r="L121" s="248"/>
      <c r="M121" s="249" t="e">
        <f>IF(K121="","",VLOOKUP(K121,名簿入力!B$8:L$106,2,FALSE))</f>
        <v>#N/A</v>
      </c>
      <c r="N121" s="250"/>
      <c r="O121" s="251"/>
      <c r="P121" s="23" t="e">
        <f>IF(K121="","",VLOOKUP(K121,名簿入力!B$8:L$106,5,FALSE))</f>
        <v>#N/A</v>
      </c>
      <c r="Q121" s="24" t="e">
        <f>IF(K121="","",VLOOKUP(K121,名簿入力!B$8:L$106,6,FALSE))</f>
        <v>#N/A</v>
      </c>
    </row>
    <row r="122" spans="1:17" ht="3.75" customHeight="1" x14ac:dyDescent="0.2">
      <c r="A122" s="240"/>
      <c r="B122" s="240"/>
      <c r="C122" s="240"/>
      <c r="D122" s="240"/>
      <c r="E122" s="240"/>
      <c r="F122" s="240"/>
      <c r="G122" s="240"/>
      <c r="H122" s="240"/>
      <c r="I122" s="242"/>
      <c r="J122" s="240"/>
      <c r="K122" s="240"/>
      <c r="L122" s="240"/>
      <c r="M122" s="240"/>
      <c r="N122" s="240"/>
      <c r="O122" s="240"/>
      <c r="P122" s="240"/>
      <c r="Q122" s="240"/>
    </row>
  </sheetData>
  <protectedRanges>
    <protectedRange sqref="M77:Q77 M37:Q37 D77:H77 M45:Q45 M61:Q61 D37:H37 M69:Q69 D69:H69 M53:Q53 D61:H61 A117 M5:Q5 M21:Q21 M29:Q29 D29:H29 D53:H53 M13:Q13 D21:H21 D13:H13 M25:Q25 M65:Q65 A113 M17:Q17 D17:H17 D25:H25 D5:H5 A13 J13 J117 J113 M33:Q33 M57:Q57 M41:Q41 D41:H41 D33:H33 A41 J41 D57:H57 D65:H65 A5 J5 D45:H45 A53 J53 M73:Q73 D73:H73 A45 J45 M49:Q49 D49:H49 A49 J49 A61 A57 J61 J57 A69 A65 J69 J65 A77 A73 J109 D9:H9 A9 J105 A21 A17 J21 J17 A29 A25 J29 J25 A37 A33 J37 J33 J77 J73 M81:Q81 D81:H81 A81 J81 M117:Q117 D117:H117 M85:Q85 M101:Q101 M109:Q109 D109:H109 M93:Q93 D101:H101 D93:H93 M105:Q105 M97:Q97 D97:H97 D105:H105 D85:H85 A93 J93 M113:Q113 M121:Q121 D121:H121 D113:H113 A121 J121 A85 J85 M89:Q89 D89:H89 A89 J89 A101 A97 J101 J97 A109 A105 M9:Q9 J9" name="入力2" securityDescriptor="O:WDG:WDD:(A;;CC;;;WD)"/>
    <protectedRange sqref="F71 C71 F63 F31 C31 C63 F43 C43 F39 C39 F23 C23 O111 F3 C3 F15 C15 F11 C11 O115 F27 C27 B117 L3 L39 F19 C19 L11 O11 B113 O39 B41 K41 F35 C35 F55 C55 F51 C51 F67 C67 O3 L43 F59 B5 K5 C59 L51 O51 F75 C75 O43 B45 K45 F47 C47 L47 O47 B49 K49 B53 K53 L59 L55 K117 K113 F7 C7 K105 L115 B9 L111 B13 K13 L19 L15 O15 O19 B21 B17 K21 K17 L27 L23 O23 O27 B29 B25 K29 K25 L35 L31 O31 O35 B37 B33 K37 K33 O55 O59 B61 B57 K61 K57 L67 L63 O63 O67 B69 B65 K69 K65 L75 L71 O71 O75 B77 B73 K77 K73 F79 C79 L79 O79 B81 K81 F111 C111 F119 C119 F103 C103 F83 C83 F95 C95 F91 C91 F107 C107 L83 L119 F99 C99 L91 O91 O119 B121 K121 F115 C115 O83 B85 K85 F87 C87 L87 O87 B89 K89 B93 K93 L99 L95 O95 O99 B101 B97 K101 K97 L107 L103 O103 O107 B109 B105 K109 L7 O7 K9" name="種目" securityDescriptor="O:WDG:WDD:(A;;CC;;;WD)"/>
  </protectedRanges>
  <mergeCells count="510">
    <mergeCell ref="K120:L120"/>
    <mergeCell ref="M121:O121"/>
    <mergeCell ref="A122:H122"/>
    <mergeCell ref="J122:Q122"/>
    <mergeCell ref="I119:I122"/>
    <mergeCell ref="B121:C121"/>
    <mergeCell ref="D121:F121"/>
    <mergeCell ref="O119:Q119"/>
    <mergeCell ref="D117:F117"/>
    <mergeCell ref="A119:B119"/>
    <mergeCell ref="K121:L121"/>
    <mergeCell ref="B120:C120"/>
    <mergeCell ref="D120:F120"/>
    <mergeCell ref="M120:O120"/>
    <mergeCell ref="C119:D119"/>
    <mergeCell ref="F119:H119"/>
    <mergeCell ref="J119:K119"/>
    <mergeCell ref="L119:M119"/>
    <mergeCell ref="K117:L117"/>
    <mergeCell ref="M117:O117"/>
    <mergeCell ref="A118:H118"/>
    <mergeCell ref="J118:Q118"/>
    <mergeCell ref="I115:I118"/>
    <mergeCell ref="B117:C117"/>
    <mergeCell ref="J115:K115"/>
    <mergeCell ref="L115:M115"/>
    <mergeCell ref="A115:B115"/>
    <mergeCell ref="C115:D115"/>
    <mergeCell ref="F115:H115"/>
    <mergeCell ref="K113:L113"/>
    <mergeCell ref="B112:C112"/>
    <mergeCell ref="D112:F112"/>
    <mergeCell ref="K112:L112"/>
    <mergeCell ref="M116:O116"/>
    <mergeCell ref="M113:O113"/>
    <mergeCell ref="A114:H114"/>
    <mergeCell ref="J114:Q114"/>
    <mergeCell ref="I111:I114"/>
    <mergeCell ref="B113:C113"/>
    <mergeCell ref="D113:F113"/>
    <mergeCell ref="J111:K111"/>
    <mergeCell ref="L111:M111"/>
    <mergeCell ref="M112:O112"/>
    <mergeCell ref="O115:Q115"/>
    <mergeCell ref="A111:B111"/>
    <mergeCell ref="C111:D111"/>
    <mergeCell ref="F111:H111"/>
    <mergeCell ref="B116:C116"/>
    <mergeCell ref="D116:F116"/>
    <mergeCell ref="K116:L116"/>
    <mergeCell ref="K109:L109"/>
    <mergeCell ref="B108:C108"/>
    <mergeCell ref="D108:F108"/>
    <mergeCell ref="O111:Q111"/>
    <mergeCell ref="K108:L108"/>
    <mergeCell ref="M109:O109"/>
    <mergeCell ref="A110:H110"/>
    <mergeCell ref="J110:Q110"/>
    <mergeCell ref="I107:I110"/>
    <mergeCell ref="B109:C109"/>
    <mergeCell ref="D109:F109"/>
    <mergeCell ref="J107:K107"/>
    <mergeCell ref="L107:M107"/>
    <mergeCell ref="A107:B107"/>
    <mergeCell ref="C107:D107"/>
    <mergeCell ref="F107:H107"/>
    <mergeCell ref="K105:L105"/>
    <mergeCell ref="B104:C104"/>
    <mergeCell ref="D104:F104"/>
    <mergeCell ref="K104:L104"/>
    <mergeCell ref="M108:O108"/>
    <mergeCell ref="M105:O105"/>
    <mergeCell ref="A106:H106"/>
    <mergeCell ref="J106:Q106"/>
    <mergeCell ref="I103:I106"/>
    <mergeCell ref="B105:C105"/>
    <mergeCell ref="D105:F105"/>
    <mergeCell ref="J103:K103"/>
    <mergeCell ref="L103:M103"/>
    <mergeCell ref="M104:O104"/>
    <mergeCell ref="O107:Q107"/>
    <mergeCell ref="A103:B103"/>
    <mergeCell ref="C103:D103"/>
    <mergeCell ref="F103:H103"/>
    <mergeCell ref="K101:L101"/>
    <mergeCell ref="B100:C100"/>
    <mergeCell ref="D100:F100"/>
    <mergeCell ref="O103:Q103"/>
    <mergeCell ref="K100:L100"/>
    <mergeCell ref="M101:O101"/>
    <mergeCell ref="A102:H102"/>
    <mergeCell ref="J102:Q102"/>
    <mergeCell ref="I99:I102"/>
    <mergeCell ref="B101:C101"/>
    <mergeCell ref="D101:F101"/>
    <mergeCell ref="J99:K99"/>
    <mergeCell ref="L99:M99"/>
    <mergeCell ref="A99:B99"/>
    <mergeCell ref="C99:D99"/>
    <mergeCell ref="F99:H99"/>
    <mergeCell ref="K97:L97"/>
    <mergeCell ref="B96:C96"/>
    <mergeCell ref="D96:F96"/>
    <mergeCell ref="K96:L96"/>
    <mergeCell ref="M100:O100"/>
    <mergeCell ref="M97:O97"/>
    <mergeCell ref="A98:H98"/>
    <mergeCell ref="J98:Q98"/>
    <mergeCell ref="I95:I98"/>
    <mergeCell ref="B97:C97"/>
    <mergeCell ref="D97:F97"/>
    <mergeCell ref="J95:K95"/>
    <mergeCell ref="L95:M95"/>
    <mergeCell ref="M96:O96"/>
    <mergeCell ref="O99:Q99"/>
    <mergeCell ref="A95:B95"/>
    <mergeCell ref="C95:D95"/>
    <mergeCell ref="F95:H95"/>
    <mergeCell ref="K93:L93"/>
    <mergeCell ref="B92:C92"/>
    <mergeCell ref="D92:F92"/>
    <mergeCell ref="O95:Q95"/>
    <mergeCell ref="K92:L92"/>
    <mergeCell ref="M93:O93"/>
    <mergeCell ref="A94:H94"/>
    <mergeCell ref="J94:Q94"/>
    <mergeCell ref="I91:I94"/>
    <mergeCell ref="B93:C93"/>
    <mergeCell ref="D93:F93"/>
    <mergeCell ref="J91:K91"/>
    <mergeCell ref="M88:O88"/>
    <mergeCell ref="L91:M91"/>
    <mergeCell ref="A91:B91"/>
    <mergeCell ref="C91:D91"/>
    <mergeCell ref="F91:H91"/>
    <mergeCell ref="K89:L89"/>
    <mergeCell ref="B88:C88"/>
    <mergeCell ref="D88:F88"/>
    <mergeCell ref="K88:L88"/>
    <mergeCell ref="O91:Q91"/>
    <mergeCell ref="O87:Q87"/>
    <mergeCell ref="K84:L84"/>
    <mergeCell ref="M85:O85"/>
    <mergeCell ref="M92:O92"/>
    <mergeCell ref="M89:O89"/>
    <mergeCell ref="A90:H90"/>
    <mergeCell ref="J90:Q90"/>
    <mergeCell ref="I87:I90"/>
    <mergeCell ref="B89:C89"/>
    <mergeCell ref="D89:F89"/>
    <mergeCell ref="A87:B87"/>
    <mergeCell ref="C87:D87"/>
    <mergeCell ref="F87:H87"/>
    <mergeCell ref="K85:L85"/>
    <mergeCell ref="B84:C84"/>
    <mergeCell ref="D84:F84"/>
    <mergeCell ref="J87:K87"/>
    <mergeCell ref="L87:M87"/>
    <mergeCell ref="A86:H86"/>
    <mergeCell ref="J86:Q86"/>
    <mergeCell ref="I83:I86"/>
    <mergeCell ref="B85:C85"/>
    <mergeCell ref="D85:F85"/>
    <mergeCell ref="J83:K83"/>
    <mergeCell ref="L83:M83"/>
    <mergeCell ref="O83:Q83"/>
    <mergeCell ref="M4:O4"/>
    <mergeCell ref="A3:B3"/>
    <mergeCell ref="C3:D3"/>
    <mergeCell ref="F3:H3"/>
    <mergeCell ref="A83:B83"/>
    <mergeCell ref="C83:D83"/>
    <mergeCell ref="F83:H83"/>
    <mergeCell ref="I3:I6"/>
    <mergeCell ref="B5:C5"/>
    <mergeCell ref="D5:F5"/>
    <mergeCell ref="J3:K3"/>
    <mergeCell ref="D12:F12"/>
    <mergeCell ref="K12:L12"/>
    <mergeCell ref="M12:O12"/>
    <mergeCell ref="A11:B11"/>
    <mergeCell ref="C11:D11"/>
    <mergeCell ref="F11:H11"/>
    <mergeCell ref="A10:H10"/>
    <mergeCell ref="J10:Q10"/>
    <mergeCell ref="I7:I10"/>
    <mergeCell ref="I11:I14"/>
    <mergeCell ref="B13:C13"/>
    <mergeCell ref="M84:O84"/>
    <mergeCell ref="L3:M3"/>
    <mergeCell ref="O3:Q3"/>
    <mergeCell ref="B4:C4"/>
    <mergeCell ref="D4:F4"/>
    <mergeCell ref="K4:L4"/>
    <mergeCell ref="K5:L5"/>
    <mergeCell ref="M8:O8"/>
    <mergeCell ref="K9:L9"/>
    <mergeCell ref="M9:O9"/>
    <mergeCell ref="B8:C8"/>
    <mergeCell ref="D8:F8"/>
    <mergeCell ref="K8:L8"/>
    <mergeCell ref="M5:O5"/>
    <mergeCell ref="A6:H6"/>
    <mergeCell ref="J6:Q6"/>
    <mergeCell ref="B9:C9"/>
    <mergeCell ref="D9:F9"/>
    <mergeCell ref="J7:K7"/>
    <mergeCell ref="L7:M7"/>
    <mergeCell ref="A7:B7"/>
    <mergeCell ref="C7:D7"/>
    <mergeCell ref="F7:H7"/>
    <mergeCell ref="O7:Q7"/>
    <mergeCell ref="D13:F13"/>
    <mergeCell ref="J11:K11"/>
    <mergeCell ref="L11:M11"/>
    <mergeCell ref="O11:Q11"/>
    <mergeCell ref="B12:C12"/>
    <mergeCell ref="K13:L13"/>
    <mergeCell ref="M16:O16"/>
    <mergeCell ref="K17:L17"/>
    <mergeCell ref="M17:O17"/>
    <mergeCell ref="B16:C16"/>
    <mergeCell ref="D16:F16"/>
    <mergeCell ref="K16:L16"/>
    <mergeCell ref="M13:O13"/>
    <mergeCell ref="A14:H14"/>
    <mergeCell ref="J14:Q14"/>
    <mergeCell ref="B17:C17"/>
    <mergeCell ref="D17:F17"/>
    <mergeCell ref="J15:K15"/>
    <mergeCell ref="L15:M15"/>
    <mergeCell ref="A15:B15"/>
    <mergeCell ref="C15:D15"/>
    <mergeCell ref="F15:H15"/>
    <mergeCell ref="O15:Q15"/>
    <mergeCell ref="A18:H18"/>
    <mergeCell ref="J18:Q18"/>
    <mergeCell ref="I15:I18"/>
    <mergeCell ref="I19:I22"/>
    <mergeCell ref="B21:C21"/>
    <mergeCell ref="D21:F21"/>
    <mergeCell ref="J19:K19"/>
    <mergeCell ref="L19:M19"/>
    <mergeCell ref="C23:D23"/>
    <mergeCell ref="F23:H23"/>
    <mergeCell ref="K21:L21"/>
    <mergeCell ref="O19:Q19"/>
    <mergeCell ref="B20:C20"/>
    <mergeCell ref="D20:F20"/>
    <mergeCell ref="K20:L20"/>
    <mergeCell ref="M20:O20"/>
    <mergeCell ref="A19:B19"/>
    <mergeCell ref="C19:D19"/>
    <mergeCell ref="F19:H19"/>
    <mergeCell ref="A22:H22"/>
    <mergeCell ref="J22:Q22"/>
    <mergeCell ref="M21:O21"/>
    <mergeCell ref="A27:B27"/>
    <mergeCell ref="M24:O24"/>
    <mergeCell ref="K25:L25"/>
    <mergeCell ref="M25:O25"/>
    <mergeCell ref="B24:C24"/>
    <mergeCell ref="D24:F24"/>
    <mergeCell ref="K24:L24"/>
    <mergeCell ref="C27:D27"/>
    <mergeCell ref="F27:H27"/>
    <mergeCell ref="A26:H26"/>
    <mergeCell ref="J26:Q26"/>
    <mergeCell ref="I23:I26"/>
    <mergeCell ref="B25:C25"/>
    <mergeCell ref="D25:F25"/>
    <mergeCell ref="J23:K23"/>
    <mergeCell ref="L23:M23"/>
    <mergeCell ref="A23:B23"/>
    <mergeCell ref="O27:Q27"/>
    <mergeCell ref="O23:Q23"/>
    <mergeCell ref="D32:F32"/>
    <mergeCell ref="K32:L32"/>
    <mergeCell ref="I27:I30"/>
    <mergeCell ref="B29:C29"/>
    <mergeCell ref="D29:F29"/>
    <mergeCell ref="J27:K27"/>
    <mergeCell ref="L27:M27"/>
    <mergeCell ref="J30:Q30"/>
    <mergeCell ref="B33:C33"/>
    <mergeCell ref="D33:F33"/>
    <mergeCell ref="J31:K31"/>
    <mergeCell ref="L31:M31"/>
    <mergeCell ref="A31:B31"/>
    <mergeCell ref="C31:D31"/>
    <mergeCell ref="F31:H31"/>
    <mergeCell ref="O31:Q31"/>
    <mergeCell ref="M32:O32"/>
    <mergeCell ref="B28:C28"/>
    <mergeCell ref="K29:L29"/>
    <mergeCell ref="M29:O29"/>
    <mergeCell ref="A30:H30"/>
    <mergeCell ref="D28:F28"/>
    <mergeCell ref="K28:L28"/>
    <mergeCell ref="M28:O28"/>
    <mergeCell ref="A34:H34"/>
    <mergeCell ref="J34:Q34"/>
    <mergeCell ref="I31:I34"/>
    <mergeCell ref="I35:I38"/>
    <mergeCell ref="B37:C37"/>
    <mergeCell ref="D37:F37"/>
    <mergeCell ref="J35:K35"/>
    <mergeCell ref="L35:M35"/>
    <mergeCell ref="C39:D39"/>
    <mergeCell ref="F39:H39"/>
    <mergeCell ref="K37:L37"/>
    <mergeCell ref="O35:Q35"/>
    <mergeCell ref="B36:C36"/>
    <mergeCell ref="D36:F36"/>
    <mergeCell ref="K36:L36"/>
    <mergeCell ref="M36:O36"/>
    <mergeCell ref="A35:B35"/>
    <mergeCell ref="C35:D35"/>
    <mergeCell ref="F35:H35"/>
    <mergeCell ref="A38:H38"/>
    <mergeCell ref="J38:Q38"/>
    <mergeCell ref="K33:L33"/>
    <mergeCell ref="M33:O33"/>
    <mergeCell ref="B32:C32"/>
    <mergeCell ref="M37:O37"/>
    <mergeCell ref="C43:D43"/>
    <mergeCell ref="F43:H43"/>
    <mergeCell ref="A42:H42"/>
    <mergeCell ref="J42:Q42"/>
    <mergeCell ref="I39:I42"/>
    <mergeCell ref="B41:C41"/>
    <mergeCell ref="D41:F41"/>
    <mergeCell ref="J39:K39"/>
    <mergeCell ref="L39:M39"/>
    <mergeCell ref="A39:B39"/>
    <mergeCell ref="O43:Q43"/>
    <mergeCell ref="O39:Q39"/>
    <mergeCell ref="A43:B43"/>
    <mergeCell ref="M40:O40"/>
    <mergeCell ref="K41:L41"/>
    <mergeCell ref="M41:O41"/>
    <mergeCell ref="B40:C40"/>
    <mergeCell ref="D40:F40"/>
    <mergeCell ref="K40:L40"/>
    <mergeCell ref="I43:I46"/>
    <mergeCell ref="B45:C45"/>
    <mergeCell ref="D45:F45"/>
    <mergeCell ref="J43:K43"/>
    <mergeCell ref="L43:M43"/>
    <mergeCell ref="J46:Q46"/>
    <mergeCell ref="B44:C44"/>
    <mergeCell ref="K45:L45"/>
    <mergeCell ref="M45:O45"/>
    <mergeCell ref="A46:H46"/>
    <mergeCell ref="J47:K47"/>
    <mergeCell ref="L47:M47"/>
    <mergeCell ref="A47:B47"/>
    <mergeCell ref="C47:D47"/>
    <mergeCell ref="F47:H47"/>
    <mergeCell ref="O47:Q47"/>
    <mergeCell ref="M48:O48"/>
    <mergeCell ref="D44:F44"/>
    <mergeCell ref="K44:L44"/>
    <mergeCell ref="M44:O44"/>
    <mergeCell ref="D52:F52"/>
    <mergeCell ref="K52:L52"/>
    <mergeCell ref="M52:O52"/>
    <mergeCell ref="A51:B51"/>
    <mergeCell ref="C51:D51"/>
    <mergeCell ref="F51:H51"/>
    <mergeCell ref="A50:H50"/>
    <mergeCell ref="J50:Q50"/>
    <mergeCell ref="I47:I50"/>
    <mergeCell ref="I51:I54"/>
    <mergeCell ref="B53:C53"/>
    <mergeCell ref="D53:F53"/>
    <mergeCell ref="J51:K51"/>
    <mergeCell ref="L51:M51"/>
    <mergeCell ref="O51:Q51"/>
    <mergeCell ref="B52:C52"/>
    <mergeCell ref="K53:L53"/>
    <mergeCell ref="K49:L49"/>
    <mergeCell ref="M49:O49"/>
    <mergeCell ref="B48:C48"/>
    <mergeCell ref="D48:F48"/>
    <mergeCell ref="K48:L48"/>
    <mergeCell ref="B49:C49"/>
    <mergeCell ref="D49:F49"/>
    <mergeCell ref="K56:L56"/>
    <mergeCell ref="M53:O53"/>
    <mergeCell ref="A54:H54"/>
    <mergeCell ref="J54:Q54"/>
    <mergeCell ref="B57:C57"/>
    <mergeCell ref="D57:F57"/>
    <mergeCell ref="J55:K55"/>
    <mergeCell ref="L55:M55"/>
    <mergeCell ref="A55:B55"/>
    <mergeCell ref="C55:D55"/>
    <mergeCell ref="F55:H55"/>
    <mergeCell ref="O55:Q55"/>
    <mergeCell ref="D60:F60"/>
    <mergeCell ref="K60:L60"/>
    <mergeCell ref="M60:O60"/>
    <mergeCell ref="A59:B59"/>
    <mergeCell ref="C59:D59"/>
    <mergeCell ref="F59:H59"/>
    <mergeCell ref="A58:H58"/>
    <mergeCell ref="J58:Q58"/>
    <mergeCell ref="I55:I58"/>
    <mergeCell ref="I59:I62"/>
    <mergeCell ref="B61:C61"/>
    <mergeCell ref="D61:F61"/>
    <mergeCell ref="J59:K59"/>
    <mergeCell ref="L59:M59"/>
    <mergeCell ref="O59:Q59"/>
    <mergeCell ref="B60:C60"/>
    <mergeCell ref="K61:L61"/>
    <mergeCell ref="M61:O61"/>
    <mergeCell ref="A62:H62"/>
    <mergeCell ref="M56:O56"/>
    <mergeCell ref="K57:L57"/>
    <mergeCell ref="M57:O57"/>
    <mergeCell ref="B56:C56"/>
    <mergeCell ref="D56:F56"/>
    <mergeCell ref="J62:Q62"/>
    <mergeCell ref="B65:C65"/>
    <mergeCell ref="D65:F65"/>
    <mergeCell ref="J63:K63"/>
    <mergeCell ref="L63:M63"/>
    <mergeCell ref="A63:B63"/>
    <mergeCell ref="C63:D63"/>
    <mergeCell ref="F63:H63"/>
    <mergeCell ref="O63:Q63"/>
    <mergeCell ref="D68:F68"/>
    <mergeCell ref="K68:L68"/>
    <mergeCell ref="M68:O68"/>
    <mergeCell ref="A67:B67"/>
    <mergeCell ref="C67:D67"/>
    <mergeCell ref="F67:H67"/>
    <mergeCell ref="L67:M67"/>
    <mergeCell ref="O67:Q67"/>
    <mergeCell ref="M64:O64"/>
    <mergeCell ref="K65:L65"/>
    <mergeCell ref="M65:O65"/>
    <mergeCell ref="B64:C64"/>
    <mergeCell ref="D64:F64"/>
    <mergeCell ref="K64:L64"/>
    <mergeCell ref="B68:C68"/>
    <mergeCell ref="D77:F77"/>
    <mergeCell ref="D76:F76"/>
    <mergeCell ref="K76:L76"/>
    <mergeCell ref="M76:O76"/>
    <mergeCell ref="D73:F73"/>
    <mergeCell ref="I71:I74"/>
    <mergeCell ref="B73:C73"/>
    <mergeCell ref="A66:H66"/>
    <mergeCell ref="J66:Q66"/>
    <mergeCell ref="I63:I66"/>
    <mergeCell ref="M69:O69"/>
    <mergeCell ref="A70:H70"/>
    <mergeCell ref="J70:Q70"/>
    <mergeCell ref="I67:I70"/>
    <mergeCell ref="B69:C69"/>
    <mergeCell ref="J71:K71"/>
    <mergeCell ref="L71:M71"/>
    <mergeCell ref="K69:L69"/>
    <mergeCell ref="O71:Q71"/>
    <mergeCell ref="A71:B71"/>
    <mergeCell ref="C71:D71"/>
    <mergeCell ref="F71:H71"/>
    <mergeCell ref="D69:F69"/>
    <mergeCell ref="J67:K67"/>
    <mergeCell ref="M72:O72"/>
    <mergeCell ref="K73:L73"/>
    <mergeCell ref="M73:O73"/>
    <mergeCell ref="A74:H74"/>
    <mergeCell ref="M77:O77"/>
    <mergeCell ref="L79:M79"/>
    <mergeCell ref="A79:B79"/>
    <mergeCell ref="J75:K75"/>
    <mergeCell ref="L75:M75"/>
    <mergeCell ref="O75:Q75"/>
    <mergeCell ref="B76:C76"/>
    <mergeCell ref="K77:L77"/>
    <mergeCell ref="A78:H78"/>
    <mergeCell ref="J78:Q78"/>
    <mergeCell ref="I75:I78"/>
    <mergeCell ref="O79:Q79"/>
    <mergeCell ref="A75:B75"/>
    <mergeCell ref="C75:D75"/>
    <mergeCell ref="F75:H75"/>
    <mergeCell ref="B72:C72"/>
    <mergeCell ref="D72:F72"/>
    <mergeCell ref="K72:L72"/>
    <mergeCell ref="J74:Q74"/>
    <mergeCell ref="B77:C77"/>
    <mergeCell ref="A82:H82"/>
    <mergeCell ref="J82:Q82"/>
    <mergeCell ref="I79:I82"/>
    <mergeCell ref="B81:C81"/>
    <mergeCell ref="D81:F81"/>
    <mergeCell ref="J79:K79"/>
    <mergeCell ref="K81:L81"/>
    <mergeCell ref="M81:O81"/>
    <mergeCell ref="B80:C80"/>
    <mergeCell ref="D80:F80"/>
    <mergeCell ref="K80:L80"/>
    <mergeCell ref="C79:D79"/>
    <mergeCell ref="F79:H79"/>
    <mergeCell ref="M80:O80"/>
  </mergeCells>
  <phoneticPr fontId="2"/>
  <pageMargins left="0.39370078740157483" right="0.39370078740157483" top="0.62992125984251968" bottom="0.55118110236220474" header="0.51181102362204722" footer="0.51181102362204722"/>
  <pageSetup paperSize="9" scale="98" orientation="portrait" r:id="rId1"/>
  <headerFooter alignWithMargins="0"/>
  <rowBreaks count="2" manualBreakCount="2">
    <brk id="53" max="17" man="1"/>
    <brk id="10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250C1-6ABD-4A6E-9922-D0638256B31E}">
  <sheetPr>
    <tabColor theme="0"/>
  </sheetPr>
  <dimension ref="A1:O48"/>
  <sheetViews>
    <sheetView zoomScaleNormal="100" zoomScaleSheetLayoutView="87" workbookViewId="0">
      <selection activeCell="A36" sqref="A33:H41"/>
    </sheetView>
  </sheetViews>
  <sheetFormatPr defaultRowHeight="13" x14ac:dyDescent="0.2"/>
  <cols>
    <col min="1" max="2" width="2.453125" customWidth="1"/>
    <col min="3" max="4" width="6.1796875" customWidth="1"/>
    <col min="5" max="5" width="5" customWidth="1"/>
    <col min="6" max="6" width="6.1796875" customWidth="1"/>
    <col min="7" max="7" width="5.7265625" customWidth="1"/>
    <col min="8" max="8" width="1.1796875" customWidth="1"/>
    <col min="9" max="10" width="2.453125" customWidth="1"/>
    <col min="11" max="12" width="6.1796875" customWidth="1"/>
    <col min="13" max="13" width="5" customWidth="1"/>
    <col min="14" max="14" width="6.1796875" customWidth="1"/>
    <col min="15" max="15" width="5.7265625" customWidth="1"/>
  </cols>
  <sheetData>
    <row r="1" spans="1:15" x14ac:dyDescent="0.2">
      <c r="A1" s="15" t="s">
        <v>92</v>
      </c>
      <c r="B1" s="35"/>
      <c r="C1" s="35"/>
      <c r="D1" s="35"/>
      <c r="E1" s="35"/>
      <c r="F1" s="35"/>
      <c r="G1" s="35"/>
      <c r="H1" s="35"/>
      <c r="I1" s="35"/>
      <c r="J1" s="35"/>
      <c r="K1" s="35"/>
      <c r="L1" s="35"/>
      <c r="M1" s="35"/>
      <c r="N1" s="35"/>
      <c r="O1" s="35"/>
    </row>
    <row r="2" spans="1:15" ht="13.5" thickBot="1" x14ac:dyDescent="0.25">
      <c r="A2" s="35"/>
      <c r="B2" s="35" t="s">
        <v>86</v>
      </c>
      <c r="C2" s="35"/>
      <c r="D2" s="35"/>
      <c r="E2" s="35"/>
      <c r="F2" s="35"/>
      <c r="G2" s="35"/>
      <c r="H2" s="35"/>
      <c r="I2" s="35"/>
      <c r="J2" s="35"/>
      <c r="K2" s="35"/>
      <c r="L2" s="35"/>
      <c r="M2" s="35" t="s">
        <v>87</v>
      </c>
      <c r="N2" s="35"/>
      <c r="O2" s="35"/>
    </row>
    <row r="3" spans="1:15" ht="14" x14ac:dyDescent="0.2">
      <c r="A3" s="261" t="s">
        <v>88</v>
      </c>
      <c r="B3" s="262"/>
      <c r="C3" s="255" t="s">
        <v>93</v>
      </c>
      <c r="D3" s="255"/>
      <c r="E3" s="18" t="s">
        <v>12</v>
      </c>
      <c r="F3" s="273"/>
      <c r="G3" s="274"/>
      <c r="H3" s="275"/>
      <c r="I3" s="261" t="s">
        <v>88</v>
      </c>
      <c r="J3" s="262"/>
      <c r="K3" s="283" t="s">
        <v>94</v>
      </c>
      <c r="L3" s="255"/>
      <c r="M3" s="18" t="s">
        <v>12</v>
      </c>
      <c r="N3" s="273"/>
      <c r="O3" s="274"/>
    </row>
    <row r="4" spans="1:15" ht="14" x14ac:dyDescent="0.2">
      <c r="A4" s="276" t="s">
        <v>95</v>
      </c>
      <c r="B4" s="254"/>
      <c r="C4" s="277" t="e">
        <f>IF(B6="","",VLOOKUP(B6,名簿入力!$B$8:$G$106,6,FALSE))</f>
        <v>#N/A</v>
      </c>
      <c r="D4" s="278" t="e">
        <f>IF(#REF!="","",VLOOKUP(#REF!,名簿入力!#REF!,6,FALSE))</f>
        <v>#REF!</v>
      </c>
      <c r="E4" s="278" t="e">
        <f>IF(#REF!="","",VLOOKUP(#REF!,名簿入力!#REF!,6,FALSE))</f>
        <v>#REF!</v>
      </c>
      <c r="F4" s="278" t="e">
        <f>IF(#REF!="","",VLOOKUP(#REF!,名簿入力!#REF!,6,FALSE))</f>
        <v>#REF!</v>
      </c>
      <c r="G4" s="33"/>
      <c r="H4" s="275"/>
      <c r="I4" s="276" t="s">
        <v>95</v>
      </c>
      <c r="J4" s="254"/>
      <c r="K4" s="277" t="e">
        <f>IF(J6="","",VLOOKUP(J6,名簿入力!$B$8:$G$106,6,FALSE))</f>
        <v>#N/A</v>
      </c>
      <c r="L4" s="278" t="e">
        <f>IF(#REF!="","",VLOOKUP(#REF!,名簿入力!#REF!,6,FALSE))</f>
        <v>#REF!</v>
      </c>
      <c r="M4" s="278" t="e">
        <f>IF(#REF!="","",VLOOKUP(#REF!,名簿入力!#REF!,6,FALSE))</f>
        <v>#REF!</v>
      </c>
      <c r="N4" s="278" t="e">
        <f>IF(#REF!="","",VLOOKUP(#REF!,名簿入力!#REF!,6,FALSE))</f>
        <v>#REF!</v>
      </c>
      <c r="O4" s="33"/>
    </row>
    <row r="5" spans="1:15" x14ac:dyDescent="0.2">
      <c r="A5" s="19" t="s">
        <v>89</v>
      </c>
      <c r="B5" s="252" t="s">
        <v>65</v>
      </c>
      <c r="C5" s="252"/>
      <c r="D5" s="252" t="s">
        <v>90</v>
      </c>
      <c r="E5" s="252"/>
      <c r="F5" s="252"/>
      <c r="G5" s="29" t="s">
        <v>10</v>
      </c>
      <c r="H5" s="275"/>
      <c r="I5" s="19" t="s">
        <v>89</v>
      </c>
      <c r="J5" s="252" t="s">
        <v>65</v>
      </c>
      <c r="K5" s="252"/>
      <c r="L5" s="252" t="s">
        <v>90</v>
      </c>
      <c r="M5" s="252"/>
      <c r="N5" s="252"/>
      <c r="O5" s="29" t="s">
        <v>10</v>
      </c>
    </row>
    <row r="6" spans="1:15" ht="15" customHeight="1" x14ac:dyDescent="0.2">
      <c r="A6" s="268" t="s">
        <v>16</v>
      </c>
      <c r="B6" s="279">
        <v>1725</v>
      </c>
      <c r="C6" s="280"/>
      <c r="D6" s="272" t="e">
        <f>IF(B6="","",VLOOKUP(B6,名簿入力!$B$8:$G$106,2,FALSE))</f>
        <v>#N/A</v>
      </c>
      <c r="E6" s="272" t="e">
        <f>IF(D6="","",LOOKUP(D6,名簿入力!E$8:E$106,名簿入力!F$8:F$106))</f>
        <v>#N/A</v>
      </c>
      <c r="F6" s="272" t="e">
        <f>IF(E6="","",LOOKUP(E6,名簿入力!F$8:F$106,名簿入力!G$8:G$106))</f>
        <v>#N/A</v>
      </c>
      <c r="G6" s="30" t="e">
        <f>IF(B6="","",VLOOKUP(B6,名簿入力!$B$8:$G$106,5,FALSE))</f>
        <v>#N/A</v>
      </c>
      <c r="H6" s="275"/>
      <c r="I6" s="268" t="s">
        <v>16</v>
      </c>
      <c r="J6" s="271">
        <v>1714</v>
      </c>
      <c r="K6" s="271"/>
      <c r="L6" s="272" t="e">
        <f>IF(J6="","",VLOOKUP(J6,名簿入力!$B$8:$G$106,2,FALSE))</f>
        <v>#N/A</v>
      </c>
      <c r="M6" s="272" t="e">
        <f>IF(L6="","",LOOKUP(L6,名簿入力!#REF!,名簿入力!J$8:J$106))</f>
        <v>#N/A</v>
      </c>
      <c r="N6" s="272" t="e">
        <f>IF(M6="","",LOOKUP(M6,名簿入力!J$8:J$106,名簿入力!K$8:K$106))</f>
        <v>#N/A</v>
      </c>
      <c r="O6" s="30" t="e">
        <f>IF(J6="","",VLOOKUP(J6,名簿入力!$B$8:$G$106,5,FALSE))</f>
        <v>#N/A</v>
      </c>
    </row>
    <row r="7" spans="1:15" ht="15" customHeight="1" x14ac:dyDescent="0.2">
      <c r="A7" s="269" t="e">
        <f>IF(B7="","",VLOOKUP(B7,名簿入力!B$8:G$106,4,FALSE))</f>
        <v>#N/A</v>
      </c>
      <c r="B7" s="281">
        <v>1724</v>
      </c>
      <c r="C7" s="282"/>
      <c r="D7" s="265" t="e">
        <f>IF(B7="","",VLOOKUP(B7,名簿入力!$B$8:$G$106,2,FALSE))</f>
        <v>#N/A</v>
      </c>
      <c r="E7" s="265" t="e">
        <f>IF(D7="","",LOOKUP(D7,名簿入力!E$8:E$106,名簿入力!F$8:F$106))</f>
        <v>#N/A</v>
      </c>
      <c r="F7" s="265" t="e">
        <f>IF(E7="","",LOOKUP(E7,名簿入力!F$8:F$106,名簿入力!G$8:G$106))</f>
        <v>#N/A</v>
      </c>
      <c r="G7" s="31" t="e">
        <f>IF(B7="","",VLOOKUP(B7,名簿入力!$B$8:$G$106,5,FALSE))</f>
        <v>#N/A</v>
      </c>
      <c r="H7" s="275"/>
      <c r="I7" s="269" t="e">
        <f>IF(J7="","",VLOOKUP(J7,名簿入力!J$8:K$106,4,FALSE))</f>
        <v>#N/A</v>
      </c>
      <c r="J7" s="264">
        <v>1712</v>
      </c>
      <c r="K7" s="264"/>
      <c r="L7" s="265" t="e">
        <f>IF(J7="","",VLOOKUP(J7,名簿入力!$B$8:$G$106,2,FALSE))</f>
        <v>#N/A</v>
      </c>
      <c r="M7" s="265" t="e">
        <f>IF(L7="","",LOOKUP(L7,名簿入力!#REF!,名簿入力!J$8:J$106))</f>
        <v>#N/A</v>
      </c>
      <c r="N7" s="265" t="e">
        <f>IF(M7="","",LOOKUP(M7,名簿入力!J$8:J$106,名簿入力!K$8:K$106))</f>
        <v>#N/A</v>
      </c>
      <c r="O7" s="31" t="e">
        <f>IF(J7="","",VLOOKUP(J7,名簿入力!$B$8:$G$106,5,FALSE))</f>
        <v>#N/A</v>
      </c>
    </row>
    <row r="8" spans="1:15" ht="15" customHeight="1" x14ac:dyDescent="0.2">
      <c r="A8" s="269" t="e">
        <f>IF(B8="","",VLOOKUP(B8,名簿入力!B$8:G$106,4,FALSE))</f>
        <v>#N/A</v>
      </c>
      <c r="B8" s="281">
        <v>1723</v>
      </c>
      <c r="C8" s="282"/>
      <c r="D8" s="265" t="e">
        <f>IF(B8="","",VLOOKUP(B8,名簿入力!$B$8:$G$106,2,FALSE))</f>
        <v>#N/A</v>
      </c>
      <c r="E8" s="265" t="e">
        <f>IF(D8="","",LOOKUP(D8,名簿入力!E$8:E$106,名簿入力!F$8:F$106))</f>
        <v>#N/A</v>
      </c>
      <c r="F8" s="265" t="e">
        <f>IF(E8="","",LOOKUP(E8,名簿入力!F$8:F$106,名簿入力!G$8:G$106))</f>
        <v>#N/A</v>
      </c>
      <c r="G8" s="31" t="e">
        <f>IF(B8="","",VLOOKUP(B8,名簿入力!$B$8:$G$106,5,FALSE))</f>
        <v>#N/A</v>
      </c>
      <c r="H8" s="275"/>
      <c r="I8" s="269" t="e">
        <f>IF(J8="","",VLOOKUP(J8,名簿入力!J$8:K$106,4,FALSE))</f>
        <v>#N/A</v>
      </c>
      <c r="J8" s="264">
        <v>7857</v>
      </c>
      <c r="K8" s="264"/>
      <c r="L8" s="265" t="e">
        <f>IF(J8="","",VLOOKUP(J8,名簿入力!$B$8:$G$106,2,FALSE))</f>
        <v>#N/A</v>
      </c>
      <c r="M8" s="265" t="e">
        <f>IF(L8="","",LOOKUP(L8,名簿入力!#REF!,名簿入力!J$8:J$106))</f>
        <v>#N/A</v>
      </c>
      <c r="N8" s="265" t="e">
        <f>IF(M8="","",LOOKUP(M8,名簿入力!J$8:J$106,名簿入力!K$8:K$106))</f>
        <v>#N/A</v>
      </c>
      <c r="O8" s="31" t="e">
        <f>IF(J8="","",VLOOKUP(J8,名簿入力!$B$8:$G$106,5,FALSE))</f>
        <v>#N/A</v>
      </c>
    </row>
    <row r="9" spans="1:15" ht="15" customHeight="1" x14ac:dyDescent="0.2">
      <c r="A9" s="269" t="e">
        <f>IF(B9="","",VLOOKUP(B9,名簿入力!B$8:G$106,4,FALSE))</f>
        <v>#N/A</v>
      </c>
      <c r="B9" s="281">
        <v>1721</v>
      </c>
      <c r="C9" s="282"/>
      <c r="D9" s="265" t="e">
        <f>IF(B9="","",VLOOKUP(B9,名簿入力!$B$8:$G$106,2,FALSE))</f>
        <v>#N/A</v>
      </c>
      <c r="E9" s="265" t="e">
        <f>IF(D9="","",LOOKUP(D9,名簿入力!E$8:E$106,名簿入力!F$8:F$106))</f>
        <v>#N/A</v>
      </c>
      <c r="F9" s="265" t="e">
        <f>IF(E9="","",LOOKUP(E9,名簿入力!F$8:F$106,名簿入力!G$8:G$106))</f>
        <v>#N/A</v>
      </c>
      <c r="G9" s="31" t="e">
        <f>IF(B9="","",VLOOKUP(B9,名簿入力!$B$8:$G$106,5,FALSE))</f>
        <v>#N/A</v>
      </c>
      <c r="H9" s="275"/>
      <c r="I9" s="269" t="e">
        <f>IF(J9="","",VLOOKUP(J9,名簿入力!J$8:K$106,4,FALSE))</f>
        <v>#N/A</v>
      </c>
      <c r="J9" s="264">
        <v>1709</v>
      </c>
      <c r="K9" s="264"/>
      <c r="L9" s="265" t="e">
        <f>IF(J9="","",VLOOKUP(J9,名簿入力!$B$8:$G$106,2,FALSE))</f>
        <v>#N/A</v>
      </c>
      <c r="M9" s="265" t="e">
        <f>IF(L9="","",LOOKUP(L9,名簿入力!#REF!,名簿入力!J$8:J$106))</f>
        <v>#N/A</v>
      </c>
      <c r="N9" s="265" t="e">
        <f>IF(M9="","",LOOKUP(M9,名簿入力!J$8:J$106,名簿入力!K$8:K$106))</f>
        <v>#N/A</v>
      </c>
      <c r="O9" s="31" t="e">
        <f>IF(J9="","",VLOOKUP(J9,名簿入力!$B$8:$G$106,5,FALSE))</f>
        <v>#N/A</v>
      </c>
    </row>
    <row r="10" spans="1:15" ht="15" customHeight="1" x14ac:dyDescent="0.2">
      <c r="A10" s="269" t="e">
        <f>IF(B10="","",VLOOKUP(B10,名簿入力!B$8:G$106,4,FALSE))</f>
        <v>#N/A</v>
      </c>
      <c r="B10" s="281">
        <v>1719</v>
      </c>
      <c r="C10" s="282"/>
      <c r="D10" s="265" t="e">
        <f>IF(B10="","",VLOOKUP(B10,名簿入力!$B$8:$G$106,2,FALSE))</f>
        <v>#N/A</v>
      </c>
      <c r="E10" s="265" t="e">
        <f>IF(D10="","",LOOKUP(D10,名簿入力!E$8:E$106,名簿入力!F$8:F$106))</f>
        <v>#N/A</v>
      </c>
      <c r="F10" s="265" t="e">
        <f>IF(E10="","",LOOKUP(E10,名簿入力!F$8:F$106,名簿入力!G$8:G$106))</f>
        <v>#N/A</v>
      </c>
      <c r="G10" s="31" t="e">
        <f>IF(B10="","",VLOOKUP(B10,名簿入力!$B$8:$G$106,5,FALSE))</f>
        <v>#N/A</v>
      </c>
      <c r="H10" s="275"/>
      <c r="I10" s="269" t="e">
        <f>IF(J10="","",VLOOKUP(J10,名簿入力!J$8:K$106,4,FALSE))</f>
        <v>#N/A</v>
      </c>
      <c r="J10" s="264">
        <v>1708</v>
      </c>
      <c r="K10" s="264"/>
      <c r="L10" s="265" t="e">
        <f>IF(J10="","",VLOOKUP(J10,名簿入力!$B$8:$G$106,2,FALSE))</f>
        <v>#N/A</v>
      </c>
      <c r="M10" s="265" t="e">
        <f>IF(L10="","",LOOKUP(L10,名簿入力!#REF!,名簿入力!J$8:J$106))</f>
        <v>#N/A</v>
      </c>
      <c r="N10" s="265" t="e">
        <f>IF(M10="","",LOOKUP(M10,名簿入力!J$8:J$106,名簿入力!K$8:K$106))</f>
        <v>#N/A</v>
      </c>
      <c r="O10" s="31" t="e">
        <f>IF(J10="","",VLOOKUP(J10,名簿入力!$B$8:$G$106,5,FALSE))</f>
        <v>#N/A</v>
      </c>
    </row>
    <row r="11" spans="1:15" ht="15" customHeight="1" thickBot="1" x14ac:dyDescent="0.25">
      <c r="A11" s="270" t="e">
        <f>IF(B11="","",VLOOKUP(B11,名簿入力!B$8:G$106,4,FALSE))</f>
        <v>#N/A</v>
      </c>
      <c r="B11" s="266">
        <v>1713</v>
      </c>
      <c r="C11" s="266"/>
      <c r="D11" s="267" t="e">
        <f>IF(B11="","",VLOOKUP(B11,名簿入力!$B$8:$G$106,2,FALSE))</f>
        <v>#N/A</v>
      </c>
      <c r="E11" s="267" t="e">
        <f>IF(D11="","",LOOKUP(D11,名簿入力!E$8:E$106,名簿入力!F$8:F$106))</f>
        <v>#N/A</v>
      </c>
      <c r="F11" s="267" t="e">
        <f>IF(E11="","",LOOKUP(E11,名簿入力!F$8:F$106,名簿入力!G$8:G$106))</f>
        <v>#N/A</v>
      </c>
      <c r="G11" s="32" t="e">
        <f>IF(B11="","",VLOOKUP(B11,名簿入力!$B$8:$G$106,5,FALSE))</f>
        <v>#N/A</v>
      </c>
      <c r="H11" s="275"/>
      <c r="I11" s="270" t="e">
        <f>IF(J11="","",VLOOKUP(J11,名簿入力!J$8:K$106,4,FALSE))</f>
        <v>#N/A</v>
      </c>
      <c r="J11" s="266">
        <v>7856</v>
      </c>
      <c r="K11" s="266"/>
      <c r="L11" s="267" t="e">
        <f>IF(J11="","",VLOOKUP(J11,名簿入力!$B$8:$G$106,2,FALSE))</f>
        <v>#N/A</v>
      </c>
      <c r="M11" s="267" t="e">
        <f>IF(L11="","",LOOKUP(L11,名簿入力!#REF!,名簿入力!J$8:J$106))</f>
        <v>#N/A</v>
      </c>
      <c r="N11" s="267" t="e">
        <f>IF(M11="","",LOOKUP(M11,名簿入力!J$8:J$106,名簿入力!K$8:K$106))</f>
        <v>#N/A</v>
      </c>
      <c r="O11" s="32" t="e">
        <f>IF(J11="","",VLOOKUP(J11,名簿入力!$B$8:$G$106,5,FALSE))</f>
        <v>#N/A</v>
      </c>
    </row>
    <row r="12" spans="1:15" ht="13.5" thickBot="1" x14ac:dyDescent="0.25">
      <c r="A12" s="242"/>
      <c r="B12" s="242"/>
      <c r="C12" s="242"/>
      <c r="D12" s="242"/>
      <c r="E12" s="242"/>
      <c r="F12" s="242"/>
      <c r="G12" s="242"/>
      <c r="H12" s="242"/>
      <c r="I12" s="242"/>
      <c r="J12" s="242"/>
      <c r="K12" s="242"/>
      <c r="L12" s="242"/>
      <c r="M12" s="242"/>
      <c r="N12" s="242"/>
      <c r="O12" s="242"/>
    </row>
    <row r="13" spans="1:15" ht="14" x14ac:dyDescent="0.2">
      <c r="A13" s="261" t="s">
        <v>88</v>
      </c>
      <c r="B13" s="262"/>
      <c r="C13" s="255"/>
      <c r="D13" s="255"/>
      <c r="E13" s="18" t="s">
        <v>12</v>
      </c>
      <c r="F13" s="273"/>
      <c r="G13" s="274"/>
      <c r="H13" s="275"/>
      <c r="I13" s="261" t="s">
        <v>88</v>
      </c>
      <c r="J13" s="262"/>
      <c r="K13" s="255"/>
      <c r="L13" s="255"/>
      <c r="M13" s="18" t="s">
        <v>12</v>
      </c>
      <c r="N13" s="273"/>
      <c r="O13" s="274"/>
    </row>
    <row r="14" spans="1:15" ht="14" x14ac:dyDescent="0.2">
      <c r="A14" s="276" t="s">
        <v>95</v>
      </c>
      <c r="B14" s="254"/>
      <c r="C14" s="277" t="str">
        <f>IF(B16="","",VLOOKUP(B16,名簿入力!$B$8:$G$106,6,FALSE))</f>
        <v/>
      </c>
      <c r="D14" s="278" t="e">
        <f>IF(#REF!="","",VLOOKUP(#REF!,名簿入力!#REF!,6,FALSE))</f>
        <v>#REF!</v>
      </c>
      <c r="E14" s="278" t="e">
        <f>IF(#REF!="","",VLOOKUP(#REF!,名簿入力!#REF!,6,FALSE))</f>
        <v>#REF!</v>
      </c>
      <c r="F14" s="278" t="e">
        <f>IF(#REF!="","",VLOOKUP(#REF!,名簿入力!#REF!,6,FALSE))</f>
        <v>#REF!</v>
      </c>
      <c r="G14" s="33"/>
      <c r="H14" s="275"/>
      <c r="I14" s="276" t="s">
        <v>95</v>
      </c>
      <c r="J14" s="254"/>
      <c r="K14" s="277" t="str">
        <f>IF(J16="","",VLOOKUP(J16,名簿入力!$B$8:$G$106,6,FALSE))</f>
        <v/>
      </c>
      <c r="L14" s="278" t="e">
        <f>IF(#REF!="","",VLOOKUP(#REF!,名簿入力!#REF!,6,FALSE))</f>
        <v>#REF!</v>
      </c>
      <c r="M14" s="278" t="e">
        <f>IF(#REF!="","",VLOOKUP(#REF!,名簿入力!#REF!,6,FALSE))</f>
        <v>#REF!</v>
      </c>
      <c r="N14" s="278" t="e">
        <f>IF(#REF!="","",VLOOKUP(#REF!,名簿入力!#REF!,6,FALSE))</f>
        <v>#REF!</v>
      </c>
      <c r="O14" s="33"/>
    </row>
    <row r="15" spans="1:15" x14ac:dyDescent="0.2">
      <c r="A15" s="19" t="s">
        <v>89</v>
      </c>
      <c r="B15" s="252" t="s">
        <v>65</v>
      </c>
      <c r="C15" s="252"/>
      <c r="D15" s="252" t="s">
        <v>90</v>
      </c>
      <c r="E15" s="252"/>
      <c r="F15" s="252"/>
      <c r="G15" s="29" t="s">
        <v>10</v>
      </c>
      <c r="H15" s="275"/>
      <c r="I15" s="19" t="s">
        <v>89</v>
      </c>
      <c r="J15" s="252" t="s">
        <v>65</v>
      </c>
      <c r="K15" s="252"/>
      <c r="L15" s="252" t="s">
        <v>90</v>
      </c>
      <c r="M15" s="252"/>
      <c r="N15" s="252"/>
      <c r="O15" s="29" t="s">
        <v>10</v>
      </c>
    </row>
    <row r="16" spans="1:15" ht="17.5" x14ac:dyDescent="0.2">
      <c r="A16" s="268" t="str">
        <f>IF(B16="","",VLOOKUP(B16,名簿入力!$B$8:$G$106,4,FALSE))</f>
        <v/>
      </c>
      <c r="B16" s="271"/>
      <c r="C16" s="271"/>
      <c r="D16" s="272" t="str">
        <f>IF(B16="","",VLOOKUP(B16,名簿入力!$B$8:$G$106,2,FALSE))</f>
        <v/>
      </c>
      <c r="E16" s="272" t="str">
        <f>IF(D16="","",LOOKUP(D16,名簿入力!E$8:E$106,名簿入力!F$8:F$106))</f>
        <v/>
      </c>
      <c r="F16" s="272" t="str">
        <f>IF(E16="","",LOOKUP(E16,名簿入力!F$8:F$106,名簿入力!G$8:G$106))</f>
        <v/>
      </c>
      <c r="G16" s="30" t="str">
        <f>IF(B16="","",VLOOKUP(B16,名簿入力!$B$8:$G$106,5,FALSE))</f>
        <v/>
      </c>
      <c r="H16" s="275"/>
      <c r="I16" s="268" t="str">
        <f>IF(J16="","",VLOOKUP(J16,名簿入力!$B$8:$G$106,4,FALSE))</f>
        <v/>
      </c>
      <c r="J16" s="271"/>
      <c r="K16" s="271"/>
      <c r="L16" s="272" t="str">
        <f>IF(J16="","",VLOOKUP(J16,名簿入力!$B$8:$G$106,2,FALSE))</f>
        <v/>
      </c>
      <c r="M16" s="272" t="str">
        <f>IF(L16="","",LOOKUP(L16,名簿入力!#REF!,名簿入力!J$8:J$106))</f>
        <v/>
      </c>
      <c r="N16" s="272" t="str">
        <f>IF(M16="","",LOOKUP(M16,名簿入力!J$8:J$106,名簿入力!K$8:K$106))</f>
        <v/>
      </c>
      <c r="O16" s="30" t="str">
        <f>IF(J16="","",VLOOKUP(J16,名簿入力!$B$8:$G$106,5,FALSE))</f>
        <v/>
      </c>
    </row>
    <row r="17" spans="1:15" ht="17.5" x14ac:dyDescent="0.2">
      <c r="A17" s="269" t="str">
        <f>IF(B17="","",VLOOKUP(B17,名簿入力!B$8:G$106,4,FALSE))</f>
        <v/>
      </c>
      <c r="B17" s="264"/>
      <c r="C17" s="264"/>
      <c r="D17" s="265" t="str">
        <f>IF(B17="","",VLOOKUP(B17,名簿入力!$B$8:$G$106,2,FALSE))</f>
        <v/>
      </c>
      <c r="E17" s="265" t="str">
        <f>IF(D17="","",LOOKUP(D17,名簿入力!E$8:E$106,名簿入力!F$8:F$106))</f>
        <v/>
      </c>
      <c r="F17" s="265" t="str">
        <f>IF(E17="","",LOOKUP(E17,名簿入力!F$8:F$106,名簿入力!G$8:G$106))</f>
        <v/>
      </c>
      <c r="G17" s="31" t="str">
        <f>IF(B17="","",VLOOKUP(B17,名簿入力!$B$8:$G$106,5,FALSE))</f>
        <v/>
      </c>
      <c r="H17" s="275"/>
      <c r="I17" s="269" t="str">
        <f>IF(J17="","",VLOOKUP(J17,名簿入力!J$8:K$106,4,FALSE))</f>
        <v/>
      </c>
      <c r="J17" s="264"/>
      <c r="K17" s="264"/>
      <c r="L17" s="265" t="str">
        <f>IF(J17="","",VLOOKUP(J17,名簿入力!$B$8:$G$106,2,FALSE))</f>
        <v/>
      </c>
      <c r="M17" s="265" t="str">
        <f>IF(L17="","",LOOKUP(L17,名簿入力!#REF!,名簿入力!J$8:J$106))</f>
        <v/>
      </c>
      <c r="N17" s="265" t="str">
        <f>IF(M17="","",LOOKUP(M17,名簿入力!J$8:J$106,名簿入力!K$8:K$106))</f>
        <v/>
      </c>
      <c r="O17" s="31" t="str">
        <f>IF(J17="","",VLOOKUP(J17,名簿入力!$B$8:$G$106,5,FALSE))</f>
        <v/>
      </c>
    </row>
    <row r="18" spans="1:15" ht="17.5" x14ac:dyDescent="0.2">
      <c r="A18" s="269" t="str">
        <f>IF(B18="","",VLOOKUP(B18,名簿入力!B$8:G$106,4,FALSE))</f>
        <v/>
      </c>
      <c r="B18" s="264"/>
      <c r="C18" s="264"/>
      <c r="D18" s="265" t="str">
        <f>IF(B18="","",VLOOKUP(B18,名簿入力!$B$8:$G$106,2,FALSE))</f>
        <v/>
      </c>
      <c r="E18" s="265" t="str">
        <f>IF(D18="","",LOOKUP(D18,名簿入力!E$8:E$106,名簿入力!F$8:F$106))</f>
        <v/>
      </c>
      <c r="F18" s="265" t="str">
        <f>IF(E18="","",LOOKUP(E18,名簿入力!F$8:F$106,名簿入力!G$8:G$106))</f>
        <v/>
      </c>
      <c r="G18" s="31" t="str">
        <f>IF(B18="","",VLOOKUP(B18,名簿入力!$B$8:$G$106,5,FALSE))</f>
        <v/>
      </c>
      <c r="H18" s="275"/>
      <c r="I18" s="269" t="str">
        <f>IF(J18="","",VLOOKUP(J18,名簿入力!J$8:K$106,4,FALSE))</f>
        <v/>
      </c>
      <c r="J18" s="264"/>
      <c r="K18" s="264"/>
      <c r="L18" s="265" t="str">
        <f>IF(J18="","",VLOOKUP(J18,名簿入力!$B$8:$G$106,2,FALSE))</f>
        <v/>
      </c>
      <c r="M18" s="265" t="str">
        <f>IF(L18="","",LOOKUP(L18,名簿入力!#REF!,名簿入力!J$8:J$106))</f>
        <v/>
      </c>
      <c r="N18" s="265" t="str">
        <f>IF(M18="","",LOOKUP(M18,名簿入力!J$8:J$106,名簿入力!K$8:K$106))</f>
        <v/>
      </c>
      <c r="O18" s="31" t="str">
        <f>IF(J18="","",VLOOKUP(J18,名簿入力!$B$8:$G$106,5,FALSE))</f>
        <v/>
      </c>
    </row>
    <row r="19" spans="1:15" ht="17.5" x14ac:dyDescent="0.2">
      <c r="A19" s="269" t="str">
        <f>IF(B19="","",VLOOKUP(B19,名簿入力!B$8:G$106,4,FALSE))</f>
        <v/>
      </c>
      <c r="B19" s="264"/>
      <c r="C19" s="264"/>
      <c r="D19" s="265" t="str">
        <f>IF(B19="","",VLOOKUP(B19,名簿入力!$B$8:$G$106,2,FALSE))</f>
        <v/>
      </c>
      <c r="E19" s="265" t="str">
        <f>IF(D19="","",LOOKUP(D19,名簿入力!E$8:E$106,名簿入力!F$8:F$106))</f>
        <v/>
      </c>
      <c r="F19" s="265" t="str">
        <f>IF(E19="","",LOOKUP(E19,名簿入力!F$8:F$106,名簿入力!G$8:G$106))</f>
        <v/>
      </c>
      <c r="G19" s="31" t="str">
        <f>IF(B19="","",VLOOKUP(B19,名簿入力!$B$8:$G$106,5,FALSE))</f>
        <v/>
      </c>
      <c r="H19" s="275"/>
      <c r="I19" s="269" t="str">
        <f>IF(J19="","",VLOOKUP(J19,名簿入力!J$8:K$106,4,FALSE))</f>
        <v/>
      </c>
      <c r="J19" s="264"/>
      <c r="K19" s="264"/>
      <c r="L19" s="265" t="str">
        <f>IF(J19="","",VLOOKUP(J19,名簿入力!$B$8:$G$106,2,FALSE))</f>
        <v/>
      </c>
      <c r="M19" s="265" t="str">
        <f>IF(L19="","",LOOKUP(L19,名簿入力!#REF!,名簿入力!J$8:J$106))</f>
        <v/>
      </c>
      <c r="N19" s="265" t="str">
        <f>IF(M19="","",LOOKUP(M19,名簿入力!J$8:J$106,名簿入力!K$8:K$106))</f>
        <v/>
      </c>
      <c r="O19" s="31" t="str">
        <f>IF(J19="","",VLOOKUP(J19,名簿入力!$B$8:$G$106,5,FALSE))</f>
        <v/>
      </c>
    </row>
    <row r="20" spans="1:15" ht="17.5" x14ac:dyDescent="0.2">
      <c r="A20" s="269" t="str">
        <f>IF(B20="","",VLOOKUP(B20,名簿入力!B$8:G$106,4,FALSE))</f>
        <v/>
      </c>
      <c r="B20" s="264"/>
      <c r="C20" s="264"/>
      <c r="D20" s="265" t="str">
        <f>IF(B20="","",VLOOKUP(B20,名簿入力!$B$8:$G$106,2,FALSE))</f>
        <v/>
      </c>
      <c r="E20" s="265" t="str">
        <f>IF(D20="","",LOOKUP(D20,名簿入力!E$8:E$106,名簿入力!F$8:F$106))</f>
        <v/>
      </c>
      <c r="F20" s="265" t="str">
        <f>IF(E20="","",LOOKUP(E20,名簿入力!F$8:F$106,名簿入力!G$8:G$106))</f>
        <v/>
      </c>
      <c r="G20" s="31" t="str">
        <f>IF(B20="","",VLOOKUP(B20,名簿入力!$B$8:$G$106,5,FALSE))</f>
        <v/>
      </c>
      <c r="H20" s="275"/>
      <c r="I20" s="269" t="str">
        <f>IF(J20="","",VLOOKUP(J20,名簿入力!J$8:K$106,4,FALSE))</f>
        <v/>
      </c>
      <c r="J20" s="264"/>
      <c r="K20" s="264"/>
      <c r="L20" s="265" t="str">
        <f>IF(J20="","",VLOOKUP(J20,名簿入力!$B$8:$G$106,2,FALSE))</f>
        <v/>
      </c>
      <c r="M20" s="265" t="str">
        <f>IF(L20="","",LOOKUP(L20,名簿入力!#REF!,名簿入力!J$8:J$106))</f>
        <v/>
      </c>
      <c r="N20" s="265" t="str">
        <f>IF(M20="","",LOOKUP(M20,名簿入力!J$8:J$106,名簿入力!K$8:K$106))</f>
        <v/>
      </c>
      <c r="O20" s="31" t="str">
        <f>IF(J20="","",VLOOKUP(J20,名簿入力!$B$8:$G$106,5,FALSE))</f>
        <v/>
      </c>
    </row>
    <row r="21" spans="1:15" ht="18" thickBot="1" x14ac:dyDescent="0.25">
      <c r="A21" s="270" t="str">
        <f>IF(B21="","",VLOOKUP(B21,名簿入力!B$8:G$106,4,FALSE))</f>
        <v/>
      </c>
      <c r="B21" s="266"/>
      <c r="C21" s="266"/>
      <c r="D21" s="267" t="str">
        <f>IF(B21="","",VLOOKUP(B21,名簿入力!$B$8:$G$106,2,FALSE))</f>
        <v/>
      </c>
      <c r="E21" s="267" t="str">
        <f>IF(D21="","",LOOKUP(D21,名簿入力!E$8:E$106,名簿入力!F$8:F$106))</f>
        <v/>
      </c>
      <c r="F21" s="267" t="str">
        <f>IF(E21="","",LOOKUP(E21,名簿入力!F$8:F$106,名簿入力!G$8:G$106))</f>
        <v/>
      </c>
      <c r="G21" s="32" t="str">
        <f>IF(B21="","",VLOOKUP(B21,名簿入力!$B$8:$G$106,5,FALSE))</f>
        <v/>
      </c>
      <c r="H21" s="275"/>
      <c r="I21" s="270" t="str">
        <f>IF(J21="","",VLOOKUP(J21,名簿入力!J$8:K$106,4,FALSE))</f>
        <v/>
      </c>
      <c r="J21" s="266"/>
      <c r="K21" s="266"/>
      <c r="L21" s="267" t="str">
        <f>IF(J21="","",VLOOKUP(J21,名簿入力!$B$8:$G$106,2,FALSE))</f>
        <v/>
      </c>
      <c r="M21" s="267" t="str">
        <f>IF(L21="","",LOOKUP(L21,名簿入力!#REF!,名簿入力!J$8:J$106))</f>
        <v/>
      </c>
      <c r="N21" s="267" t="str">
        <f>IF(M21="","",LOOKUP(M21,名簿入力!J$8:J$106,名簿入力!K$8:K$106))</f>
        <v/>
      </c>
      <c r="O21" s="32" t="str">
        <f>IF(J21="","",VLOOKUP(J21,名簿入力!$B$8:$G$106,5,FALSE))</f>
        <v/>
      </c>
    </row>
    <row r="22" spans="1:15" ht="13.5" thickBot="1" x14ac:dyDescent="0.25">
      <c r="A22" s="242"/>
      <c r="B22" s="242"/>
      <c r="C22" s="242"/>
      <c r="D22" s="242"/>
      <c r="E22" s="242"/>
      <c r="F22" s="242"/>
      <c r="G22" s="242"/>
      <c r="H22" s="242"/>
      <c r="I22" s="242"/>
      <c r="J22" s="242"/>
      <c r="K22" s="242"/>
      <c r="L22" s="242"/>
      <c r="M22" s="242"/>
      <c r="N22" s="242"/>
      <c r="O22" s="242"/>
    </row>
    <row r="23" spans="1:15" ht="14" x14ac:dyDescent="0.2">
      <c r="A23" s="261" t="s">
        <v>88</v>
      </c>
      <c r="B23" s="262"/>
      <c r="C23" s="255"/>
      <c r="D23" s="255"/>
      <c r="E23" s="18" t="s">
        <v>12</v>
      </c>
      <c r="F23" s="273"/>
      <c r="G23" s="274"/>
      <c r="H23" s="275"/>
      <c r="I23" s="261" t="s">
        <v>88</v>
      </c>
      <c r="J23" s="262"/>
      <c r="K23" s="255"/>
      <c r="L23" s="255"/>
      <c r="M23" s="18" t="s">
        <v>12</v>
      </c>
      <c r="N23" s="273"/>
      <c r="O23" s="274"/>
    </row>
    <row r="24" spans="1:15" ht="14" x14ac:dyDescent="0.2">
      <c r="A24" s="276" t="s">
        <v>95</v>
      </c>
      <c r="B24" s="254"/>
      <c r="C24" s="277" t="str">
        <f>IF(B26="","",VLOOKUP(B26,名簿入力!$B$8:$G$106,6,FALSE))</f>
        <v/>
      </c>
      <c r="D24" s="278" t="e">
        <f>IF(#REF!="","",VLOOKUP(#REF!,名簿入力!#REF!,6,FALSE))</f>
        <v>#REF!</v>
      </c>
      <c r="E24" s="278" t="e">
        <f>IF(#REF!="","",VLOOKUP(#REF!,名簿入力!#REF!,6,FALSE))</f>
        <v>#REF!</v>
      </c>
      <c r="F24" s="278" t="e">
        <f>IF(#REF!="","",VLOOKUP(#REF!,名簿入力!#REF!,6,FALSE))</f>
        <v>#REF!</v>
      </c>
      <c r="G24" s="33"/>
      <c r="H24" s="275"/>
      <c r="I24" s="276" t="s">
        <v>95</v>
      </c>
      <c r="J24" s="254"/>
      <c r="K24" s="277" t="str">
        <f>IF(J26="","",VLOOKUP(J26,名簿入力!$B$8:$G$106,6,FALSE))</f>
        <v/>
      </c>
      <c r="L24" s="278" t="e">
        <f>IF(#REF!="","",VLOOKUP(#REF!,名簿入力!#REF!,6,FALSE))</f>
        <v>#REF!</v>
      </c>
      <c r="M24" s="278" t="e">
        <f>IF(#REF!="","",VLOOKUP(#REF!,名簿入力!#REF!,6,FALSE))</f>
        <v>#REF!</v>
      </c>
      <c r="N24" s="278" t="e">
        <f>IF(#REF!="","",VLOOKUP(#REF!,名簿入力!#REF!,6,FALSE))</f>
        <v>#REF!</v>
      </c>
      <c r="O24" s="33"/>
    </row>
    <row r="25" spans="1:15" x14ac:dyDescent="0.2">
      <c r="A25" s="19" t="s">
        <v>89</v>
      </c>
      <c r="B25" s="252" t="s">
        <v>65</v>
      </c>
      <c r="C25" s="252"/>
      <c r="D25" s="252" t="s">
        <v>90</v>
      </c>
      <c r="E25" s="252"/>
      <c r="F25" s="252"/>
      <c r="G25" s="29" t="s">
        <v>10</v>
      </c>
      <c r="H25" s="275"/>
      <c r="I25" s="19" t="s">
        <v>89</v>
      </c>
      <c r="J25" s="252" t="s">
        <v>65</v>
      </c>
      <c r="K25" s="252"/>
      <c r="L25" s="252" t="s">
        <v>90</v>
      </c>
      <c r="M25" s="252"/>
      <c r="N25" s="252"/>
      <c r="O25" s="29" t="s">
        <v>10</v>
      </c>
    </row>
    <row r="26" spans="1:15" ht="17.5" x14ac:dyDescent="0.2">
      <c r="A26" s="268" t="str">
        <f>IF(B26="","",VLOOKUP(B26,名簿入力!$B$8:$G$106,4,FALSE))</f>
        <v/>
      </c>
      <c r="B26" s="271"/>
      <c r="C26" s="271"/>
      <c r="D26" s="272" t="str">
        <f>IF(B26="","",VLOOKUP(B26,名簿入力!$B$8:$G$106,2,FALSE))</f>
        <v/>
      </c>
      <c r="E26" s="272" t="str">
        <f>IF(D26="","",LOOKUP(D26,名簿入力!E$8:E$106,名簿入力!F$8:F$106))</f>
        <v/>
      </c>
      <c r="F26" s="272" t="str">
        <f>IF(E26="","",LOOKUP(E26,名簿入力!F$8:F$106,名簿入力!G$8:G$106))</f>
        <v/>
      </c>
      <c r="G26" s="30" t="str">
        <f>IF(B26="","",VLOOKUP(B26,名簿入力!$B$8:$G$106,5,FALSE))</f>
        <v/>
      </c>
      <c r="H26" s="275"/>
      <c r="I26" s="268" t="str">
        <f>IF(J26="","",VLOOKUP(J26,名簿入力!$B$8:$G$106,4,FALSE))</f>
        <v/>
      </c>
      <c r="J26" s="271"/>
      <c r="K26" s="271"/>
      <c r="L26" s="272" t="str">
        <f>IF(J26="","",VLOOKUP(J26,名簿入力!$B$8:$G$106,2,FALSE))</f>
        <v/>
      </c>
      <c r="M26" s="272" t="str">
        <f>IF(L26="","",LOOKUP(L26,名簿入力!#REF!,名簿入力!J$8:J$106))</f>
        <v/>
      </c>
      <c r="N26" s="272" t="str">
        <f>IF(M26="","",LOOKUP(M26,名簿入力!J$8:J$106,名簿入力!K$8:K$106))</f>
        <v/>
      </c>
      <c r="O26" s="30" t="str">
        <f>IF(J26="","",VLOOKUP(J26,名簿入力!$B$8:$G$106,5,FALSE))</f>
        <v/>
      </c>
    </row>
    <row r="27" spans="1:15" ht="17.5" x14ac:dyDescent="0.2">
      <c r="A27" s="269" t="str">
        <f>IF(B27="","",VLOOKUP(B27,名簿入力!B$8:G$106,4,FALSE))</f>
        <v/>
      </c>
      <c r="B27" s="264"/>
      <c r="C27" s="264"/>
      <c r="D27" s="265" t="str">
        <f>IF(B27="","",VLOOKUP(B27,名簿入力!$B$8:$G$106,2,FALSE))</f>
        <v/>
      </c>
      <c r="E27" s="265" t="str">
        <f>IF(D27="","",LOOKUP(D27,名簿入力!E$8:E$106,名簿入力!F$8:F$106))</f>
        <v/>
      </c>
      <c r="F27" s="265" t="str">
        <f>IF(E27="","",LOOKUP(E27,名簿入力!F$8:F$106,名簿入力!G$8:G$106))</f>
        <v/>
      </c>
      <c r="G27" s="31" t="str">
        <f>IF(B27="","",VLOOKUP(B27,名簿入力!$B$8:$G$106,5,FALSE))</f>
        <v/>
      </c>
      <c r="H27" s="275"/>
      <c r="I27" s="269" t="str">
        <f>IF(J27="","",VLOOKUP(J27,名簿入力!J$8:K$106,4,FALSE))</f>
        <v/>
      </c>
      <c r="J27" s="264"/>
      <c r="K27" s="264"/>
      <c r="L27" s="265" t="str">
        <f>IF(J27="","",VLOOKUP(J27,名簿入力!$B$8:$G$106,2,FALSE))</f>
        <v/>
      </c>
      <c r="M27" s="265" t="str">
        <f>IF(L27="","",LOOKUP(L27,名簿入力!#REF!,名簿入力!J$8:J$106))</f>
        <v/>
      </c>
      <c r="N27" s="265" t="str">
        <f>IF(M27="","",LOOKUP(M27,名簿入力!J$8:J$106,名簿入力!K$8:K$106))</f>
        <v/>
      </c>
      <c r="O27" s="31" t="str">
        <f>IF(J27="","",VLOOKUP(J27,名簿入力!$B$8:$G$106,5,FALSE))</f>
        <v/>
      </c>
    </row>
    <row r="28" spans="1:15" ht="17.5" x14ac:dyDescent="0.2">
      <c r="A28" s="269" t="str">
        <f>IF(B28="","",VLOOKUP(B28,名簿入力!B$8:G$106,4,FALSE))</f>
        <v/>
      </c>
      <c r="B28" s="264"/>
      <c r="C28" s="264"/>
      <c r="D28" s="265" t="str">
        <f>IF(B28="","",VLOOKUP(B28,名簿入力!$B$8:$G$106,2,FALSE))</f>
        <v/>
      </c>
      <c r="E28" s="265" t="str">
        <f>IF(D28="","",LOOKUP(D28,名簿入力!E$8:E$106,名簿入力!F$8:F$106))</f>
        <v/>
      </c>
      <c r="F28" s="265" t="str">
        <f>IF(E28="","",LOOKUP(E28,名簿入力!F$8:F$106,名簿入力!G$8:G$106))</f>
        <v/>
      </c>
      <c r="G28" s="31" t="str">
        <f>IF(B28="","",VLOOKUP(B28,名簿入力!$B$8:$G$106,5,FALSE))</f>
        <v/>
      </c>
      <c r="H28" s="275"/>
      <c r="I28" s="269" t="str">
        <f>IF(J28="","",VLOOKUP(J28,名簿入力!J$8:K$106,4,FALSE))</f>
        <v/>
      </c>
      <c r="J28" s="264"/>
      <c r="K28" s="264"/>
      <c r="L28" s="265" t="str">
        <f>IF(J28="","",VLOOKUP(J28,名簿入力!$B$8:$G$106,2,FALSE))</f>
        <v/>
      </c>
      <c r="M28" s="265" t="str">
        <f>IF(L28="","",LOOKUP(L28,名簿入力!#REF!,名簿入力!J$8:J$106))</f>
        <v/>
      </c>
      <c r="N28" s="265" t="str">
        <f>IF(M28="","",LOOKUP(M28,名簿入力!J$8:J$106,名簿入力!K$8:K$106))</f>
        <v/>
      </c>
      <c r="O28" s="31" t="str">
        <f>IF(J28="","",VLOOKUP(J28,名簿入力!$B$8:$G$106,5,FALSE))</f>
        <v/>
      </c>
    </row>
    <row r="29" spans="1:15" ht="17.5" x14ac:dyDescent="0.2">
      <c r="A29" s="269" t="str">
        <f>IF(B29="","",VLOOKUP(B29,名簿入力!B$8:G$106,4,FALSE))</f>
        <v/>
      </c>
      <c r="B29" s="264"/>
      <c r="C29" s="264"/>
      <c r="D29" s="265" t="str">
        <f>IF(B29="","",VLOOKUP(B29,名簿入力!$B$8:$G$106,2,FALSE))</f>
        <v/>
      </c>
      <c r="E29" s="265" t="str">
        <f>IF(D29="","",LOOKUP(D29,名簿入力!E$8:E$106,名簿入力!F$8:F$106))</f>
        <v/>
      </c>
      <c r="F29" s="265" t="str">
        <f>IF(E29="","",LOOKUP(E29,名簿入力!F$8:F$106,名簿入力!G$8:G$106))</f>
        <v/>
      </c>
      <c r="G29" s="31" t="str">
        <f>IF(B29="","",VLOOKUP(B29,名簿入力!$B$8:$G$106,5,FALSE))</f>
        <v/>
      </c>
      <c r="H29" s="275"/>
      <c r="I29" s="269" t="str">
        <f>IF(J29="","",VLOOKUP(J29,名簿入力!J$8:K$106,4,FALSE))</f>
        <v/>
      </c>
      <c r="J29" s="264"/>
      <c r="K29" s="264"/>
      <c r="L29" s="265" t="str">
        <f>IF(J29="","",VLOOKUP(J29,名簿入力!$B$8:$G$106,2,FALSE))</f>
        <v/>
      </c>
      <c r="M29" s="265" t="str">
        <f>IF(L29="","",LOOKUP(L29,名簿入力!#REF!,名簿入力!J$8:J$106))</f>
        <v/>
      </c>
      <c r="N29" s="265" t="str">
        <f>IF(M29="","",LOOKUP(M29,名簿入力!J$8:J$106,名簿入力!K$8:K$106))</f>
        <v/>
      </c>
      <c r="O29" s="31" t="str">
        <f>IF(J29="","",VLOOKUP(J29,名簿入力!$B$8:$G$106,5,FALSE))</f>
        <v/>
      </c>
    </row>
    <row r="30" spans="1:15" ht="17.5" x14ac:dyDescent="0.2">
      <c r="A30" s="269" t="str">
        <f>IF(B30="","",VLOOKUP(B30,名簿入力!B$8:G$106,4,FALSE))</f>
        <v/>
      </c>
      <c r="B30" s="264"/>
      <c r="C30" s="264"/>
      <c r="D30" s="265" t="str">
        <f>IF(B30="","",VLOOKUP(B30,名簿入力!$B$8:$G$106,2,FALSE))</f>
        <v/>
      </c>
      <c r="E30" s="265" t="str">
        <f>IF(D30="","",LOOKUP(D30,名簿入力!E$8:E$106,名簿入力!F$8:F$106))</f>
        <v/>
      </c>
      <c r="F30" s="265" t="str">
        <f>IF(E30="","",LOOKUP(E30,名簿入力!F$8:F$106,名簿入力!G$8:G$106))</f>
        <v/>
      </c>
      <c r="G30" s="31" t="str">
        <f>IF(B30="","",VLOOKUP(B30,名簿入力!$B$8:$G$106,5,FALSE))</f>
        <v/>
      </c>
      <c r="H30" s="275"/>
      <c r="I30" s="269" t="str">
        <f>IF(J30="","",VLOOKUP(J30,名簿入力!J$8:K$106,4,FALSE))</f>
        <v/>
      </c>
      <c r="J30" s="264"/>
      <c r="K30" s="264"/>
      <c r="L30" s="265" t="str">
        <f>IF(J30="","",VLOOKUP(J30,名簿入力!$B$8:$G$106,2,FALSE))</f>
        <v/>
      </c>
      <c r="M30" s="265" t="str">
        <f>IF(L30="","",LOOKUP(L30,名簿入力!#REF!,名簿入力!J$8:J$106))</f>
        <v/>
      </c>
      <c r="N30" s="265" t="str">
        <f>IF(M30="","",LOOKUP(M30,名簿入力!J$8:J$106,名簿入力!K$8:K$106))</f>
        <v/>
      </c>
      <c r="O30" s="31" t="str">
        <f>IF(J30="","",VLOOKUP(J30,名簿入力!$B$8:$G$106,5,FALSE))</f>
        <v/>
      </c>
    </row>
    <row r="31" spans="1:15" ht="18" thickBot="1" x14ac:dyDescent="0.25">
      <c r="A31" s="270" t="str">
        <f>IF(B31="","",VLOOKUP(B31,名簿入力!B$8:G$106,4,FALSE))</f>
        <v/>
      </c>
      <c r="B31" s="266"/>
      <c r="C31" s="266"/>
      <c r="D31" s="267" t="str">
        <f>IF(B31="","",VLOOKUP(B31,名簿入力!$B$8:$G$106,2,FALSE))</f>
        <v/>
      </c>
      <c r="E31" s="267" t="str">
        <f>IF(D31="","",LOOKUP(D31,名簿入力!E$8:E$106,名簿入力!F$8:F$106))</f>
        <v/>
      </c>
      <c r="F31" s="267" t="str">
        <f>IF(E31="","",LOOKUP(E31,名簿入力!F$8:F$106,名簿入力!G$8:G$106))</f>
        <v/>
      </c>
      <c r="G31" s="32" t="str">
        <f>IF(B31="","",VLOOKUP(B31,名簿入力!$B$8:$G$106,5,FALSE))</f>
        <v/>
      </c>
      <c r="H31" s="275"/>
      <c r="I31" s="270" t="str">
        <f>IF(J31="","",VLOOKUP(J31,名簿入力!J$8:K$106,4,FALSE))</f>
        <v/>
      </c>
      <c r="J31" s="266"/>
      <c r="K31" s="266"/>
      <c r="L31" s="267" t="str">
        <f>IF(J31="","",VLOOKUP(J31,名簿入力!$B$8:$G$106,2,FALSE))</f>
        <v/>
      </c>
      <c r="M31" s="267" t="str">
        <f>IF(L31="","",LOOKUP(L31,名簿入力!#REF!,名簿入力!J$8:J$106))</f>
        <v/>
      </c>
      <c r="N31" s="267" t="str">
        <f>IF(M31="","",LOOKUP(M31,名簿入力!J$8:J$106,名簿入力!K$8:K$106))</f>
        <v/>
      </c>
      <c r="O31" s="32" t="str">
        <f>IF(J31="","",VLOOKUP(J31,名簿入力!$B$8:$G$106,5,FALSE))</f>
        <v/>
      </c>
    </row>
    <row r="32" spans="1:15" ht="13.5" thickBot="1" x14ac:dyDescent="0.25">
      <c r="A32" s="242"/>
      <c r="B32" s="242"/>
      <c r="C32" s="242"/>
      <c r="D32" s="242"/>
      <c r="E32" s="242"/>
      <c r="F32" s="242"/>
      <c r="G32" s="242"/>
      <c r="H32" s="242"/>
      <c r="I32" s="242"/>
      <c r="J32" s="242"/>
      <c r="K32" s="242"/>
      <c r="L32" s="242"/>
      <c r="M32" s="242"/>
      <c r="N32" s="242"/>
      <c r="O32" s="242"/>
    </row>
    <row r="33" spans="1:15" ht="14" x14ac:dyDescent="0.2">
      <c r="A33" s="261" t="s">
        <v>88</v>
      </c>
      <c r="B33" s="262"/>
      <c r="C33" s="255"/>
      <c r="D33" s="255"/>
      <c r="E33" s="18" t="s">
        <v>12</v>
      </c>
      <c r="F33" s="273"/>
      <c r="G33" s="274"/>
      <c r="H33" s="275"/>
      <c r="I33" s="261" t="s">
        <v>88</v>
      </c>
      <c r="J33" s="262"/>
      <c r="K33" s="255"/>
      <c r="L33" s="255"/>
      <c r="M33" s="18" t="s">
        <v>12</v>
      </c>
      <c r="N33" s="273"/>
      <c r="O33" s="274"/>
    </row>
    <row r="34" spans="1:15" ht="14" x14ac:dyDescent="0.2">
      <c r="A34" s="276" t="s">
        <v>95</v>
      </c>
      <c r="B34" s="254"/>
      <c r="C34" s="277" t="str">
        <f>IF(B36="","",VLOOKUP(B36,名簿入力!$B$8:$G$106,6,FALSE))</f>
        <v/>
      </c>
      <c r="D34" s="278" t="e">
        <f>IF(#REF!="","",VLOOKUP(#REF!,名簿入力!#REF!,6,FALSE))</f>
        <v>#REF!</v>
      </c>
      <c r="E34" s="278" t="e">
        <f>IF(#REF!="","",VLOOKUP(#REF!,名簿入力!#REF!,6,FALSE))</f>
        <v>#REF!</v>
      </c>
      <c r="F34" s="278" t="e">
        <f>IF(#REF!="","",VLOOKUP(#REF!,名簿入力!#REF!,6,FALSE))</f>
        <v>#REF!</v>
      </c>
      <c r="G34" s="33"/>
      <c r="H34" s="275"/>
      <c r="I34" s="276" t="s">
        <v>95</v>
      </c>
      <c r="J34" s="254"/>
      <c r="K34" s="277" t="str">
        <f>IF(J36="","",VLOOKUP(J36,名簿入力!$B$8:$G$106,6,FALSE))</f>
        <v/>
      </c>
      <c r="L34" s="278" t="e">
        <f>IF(#REF!="","",VLOOKUP(#REF!,名簿入力!#REF!,6,FALSE))</f>
        <v>#REF!</v>
      </c>
      <c r="M34" s="278" t="e">
        <f>IF(#REF!="","",VLOOKUP(#REF!,名簿入力!#REF!,6,FALSE))</f>
        <v>#REF!</v>
      </c>
      <c r="N34" s="278" t="e">
        <f>IF(#REF!="","",VLOOKUP(#REF!,名簿入力!#REF!,6,FALSE))</f>
        <v>#REF!</v>
      </c>
      <c r="O34" s="33"/>
    </row>
    <row r="35" spans="1:15" x14ac:dyDescent="0.2">
      <c r="A35" s="19" t="s">
        <v>89</v>
      </c>
      <c r="B35" s="252" t="s">
        <v>65</v>
      </c>
      <c r="C35" s="252"/>
      <c r="D35" s="252" t="s">
        <v>90</v>
      </c>
      <c r="E35" s="252"/>
      <c r="F35" s="252"/>
      <c r="G35" s="29" t="s">
        <v>10</v>
      </c>
      <c r="H35" s="275"/>
      <c r="I35" s="19" t="s">
        <v>89</v>
      </c>
      <c r="J35" s="252" t="s">
        <v>65</v>
      </c>
      <c r="K35" s="252"/>
      <c r="L35" s="252" t="s">
        <v>90</v>
      </c>
      <c r="M35" s="252"/>
      <c r="N35" s="252"/>
      <c r="O35" s="29" t="s">
        <v>10</v>
      </c>
    </row>
    <row r="36" spans="1:15" ht="17.5" x14ac:dyDescent="0.2">
      <c r="A36" s="268" t="str">
        <f>IF(B36="","",VLOOKUP(B36,名簿入力!$B$8:$G$106,4,FALSE))</f>
        <v/>
      </c>
      <c r="B36" s="271"/>
      <c r="C36" s="271"/>
      <c r="D36" s="272" t="str">
        <f>IF(B36="","",VLOOKUP(B36,名簿入力!$B$8:$G$106,2,FALSE))</f>
        <v/>
      </c>
      <c r="E36" s="272" t="str">
        <f>IF(D36="","",LOOKUP(D36,名簿入力!E$8:E$106,名簿入力!F$8:F$106))</f>
        <v/>
      </c>
      <c r="F36" s="272" t="str">
        <f>IF(E36="","",LOOKUP(E36,名簿入力!F$8:F$106,名簿入力!G$8:G$106))</f>
        <v/>
      </c>
      <c r="G36" s="30" t="str">
        <f>IF(B36="","",VLOOKUP(B36,名簿入力!$B$8:$G$106,5,FALSE))</f>
        <v/>
      </c>
      <c r="H36" s="275"/>
      <c r="I36" s="268" t="str">
        <f>IF(J36="","",VLOOKUP(J36,名簿入力!$B$8:$G$106,4,FALSE))</f>
        <v/>
      </c>
      <c r="J36" s="271"/>
      <c r="K36" s="271"/>
      <c r="L36" s="272" t="str">
        <f>IF(J36="","",VLOOKUP(J36,名簿入力!$B$8:$G$106,2,FALSE))</f>
        <v/>
      </c>
      <c r="M36" s="272" t="str">
        <f>IF(L36="","",LOOKUP(L36,名簿入力!#REF!,名簿入力!J$8:J$106))</f>
        <v/>
      </c>
      <c r="N36" s="272" t="str">
        <f>IF(M36="","",LOOKUP(M36,名簿入力!J$8:J$106,名簿入力!K$8:K$106))</f>
        <v/>
      </c>
      <c r="O36" s="30" t="str">
        <f>IF(J36="","",VLOOKUP(J36,名簿入力!$B$8:$G$106,5,FALSE))</f>
        <v/>
      </c>
    </row>
    <row r="37" spans="1:15" ht="17.5" x14ac:dyDescent="0.2">
      <c r="A37" s="269" t="str">
        <f>IF(B37="","",VLOOKUP(B37,名簿入力!B$8:G$106,4,FALSE))</f>
        <v/>
      </c>
      <c r="B37" s="264"/>
      <c r="C37" s="264"/>
      <c r="D37" s="265" t="str">
        <f>IF(B37="","",VLOOKUP(B37,名簿入力!$B$8:$G$106,2,FALSE))</f>
        <v/>
      </c>
      <c r="E37" s="265" t="str">
        <f>IF(D37="","",LOOKUP(D37,名簿入力!E$8:E$106,名簿入力!F$8:F$106))</f>
        <v/>
      </c>
      <c r="F37" s="265" t="str">
        <f>IF(E37="","",LOOKUP(E37,名簿入力!F$8:F$106,名簿入力!G$8:G$106))</f>
        <v/>
      </c>
      <c r="G37" s="31" t="str">
        <f>IF(B37="","",VLOOKUP(B37,名簿入力!$B$8:$G$106,5,FALSE))</f>
        <v/>
      </c>
      <c r="H37" s="275"/>
      <c r="I37" s="269" t="str">
        <f>IF(J37="","",VLOOKUP(J37,名簿入力!J$8:K$106,4,FALSE))</f>
        <v/>
      </c>
      <c r="J37" s="264"/>
      <c r="K37" s="264"/>
      <c r="L37" s="265" t="str">
        <f>IF(J37="","",VLOOKUP(J37,名簿入力!$B$8:$G$106,2,FALSE))</f>
        <v/>
      </c>
      <c r="M37" s="265" t="str">
        <f>IF(L37="","",LOOKUP(L37,名簿入力!#REF!,名簿入力!J$8:J$106))</f>
        <v/>
      </c>
      <c r="N37" s="265" t="str">
        <f>IF(M37="","",LOOKUP(M37,名簿入力!J$8:J$106,名簿入力!K$8:K$106))</f>
        <v/>
      </c>
      <c r="O37" s="31" t="str">
        <f>IF(J37="","",VLOOKUP(J37,名簿入力!$B$8:$G$106,5,FALSE))</f>
        <v/>
      </c>
    </row>
    <row r="38" spans="1:15" ht="17.5" x14ac:dyDescent="0.2">
      <c r="A38" s="269" t="str">
        <f>IF(B38="","",VLOOKUP(B38,名簿入力!B$8:G$106,4,FALSE))</f>
        <v/>
      </c>
      <c r="B38" s="264"/>
      <c r="C38" s="264"/>
      <c r="D38" s="265" t="str">
        <f>IF(B38="","",VLOOKUP(B38,名簿入力!$B$8:$G$106,2,FALSE))</f>
        <v/>
      </c>
      <c r="E38" s="265" t="str">
        <f>IF(D38="","",LOOKUP(D38,名簿入力!E$8:E$106,名簿入力!F$8:F$106))</f>
        <v/>
      </c>
      <c r="F38" s="265" t="str">
        <f>IF(E38="","",LOOKUP(E38,名簿入力!F$8:F$106,名簿入力!G$8:G$106))</f>
        <v/>
      </c>
      <c r="G38" s="31" t="str">
        <f>IF(B38="","",VLOOKUP(B38,名簿入力!$B$8:$G$106,5,FALSE))</f>
        <v/>
      </c>
      <c r="H38" s="275"/>
      <c r="I38" s="269" t="str">
        <f>IF(J38="","",VLOOKUP(J38,名簿入力!J$8:K$106,4,FALSE))</f>
        <v/>
      </c>
      <c r="J38" s="264"/>
      <c r="K38" s="264"/>
      <c r="L38" s="265" t="str">
        <f>IF(J38="","",VLOOKUP(J38,名簿入力!$B$8:$G$106,2,FALSE))</f>
        <v/>
      </c>
      <c r="M38" s="265" t="str">
        <f>IF(L38="","",LOOKUP(L38,名簿入力!#REF!,名簿入力!J$8:J$106))</f>
        <v/>
      </c>
      <c r="N38" s="265" t="str">
        <f>IF(M38="","",LOOKUP(M38,名簿入力!J$8:J$106,名簿入力!K$8:K$106))</f>
        <v/>
      </c>
      <c r="O38" s="31" t="str">
        <f>IF(J38="","",VLOOKUP(J38,名簿入力!$B$8:$G$106,5,FALSE))</f>
        <v/>
      </c>
    </row>
    <row r="39" spans="1:15" ht="17.5" x14ac:dyDescent="0.2">
      <c r="A39" s="269" t="str">
        <f>IF(B39="","",VLOOKUP(B39,名簿入力!B$8:G$106,4,FALSE))</f>
        <v/>
      </c>
      <c r="B39" s="264"/>
      <c r="C39" s="264"/>
      <c r="D39" s="265" t="str">
        <f>IF(B39="","",VLOOKUP(B39,名簿入力!$B$8:$G$106,2,FALSE))</f>
        <v/>
      </c>
      <c r="E39" s="265" t="str">
        <f>IF(D39="","",LOOKUP(D39,名簿入力!E$8:E$106,名簿入力!F$8:F$106))</f>
        <v/>
      </c>
      <c r="F39" s="265" t="str">
        <f>IF(E39="","",LOOKUP(E39,名簿入力!F$8:F$106,名簿入力!G$8:G$106))</f>
        <v/>
      </c>
      <c r="G39" s="31" t="str">
        <f>IF(B39="","",VLOOKUP(B39,名簿入力!$B$8:$G$106,5,FALSE))</f>
        <v/>
      </c>
      <c r="H39" s="275"/>
      <c r="I39" s="269" t="str">
        <f>IF(J39="","",VLOOKUP(J39,名簿入力!J$8:K$106,4,FALSE))</f>
        <v/>
      </c>
      <c r="J39" s="264"/>
      <c r="K39" s="264"/>
      <c r="L39" s="265" t="str">
        <f>IF(J39="","",VLOOKUP(J39,名簿入力!$B$8:$G$106,2,FALSE))</f>
        <v/>
      </c>
      <c r="M39" s="265" t="str">
        <f>IF(L39="","",LOOKUP(L39,名簿入力!#REF!,名簿入力!J$8:J$106))</f>
        <v/>
      </c>
      <c r="N39" s="265" t="str">
        <f>IF(M39="","",LOOKUP(M39,名簿入力!J$8:J$106,名簿入力!K$8:K$106))</f>
        <v/>
      </c>
      <c r="O39" s="31" t="str">
        <f>IF(J39="","",VLOOKUP(J39,名簿入力!$B$8:$G$106,5,FALSE))</f>
        <v/>
      </c>
    </row>
    <row r="40" spans="1:15" ht="17.5" x14ac:dyDescent="0.2">
      <c r="A40" s="269" t="str">
        <f>IF(B40="","",VLOOKUP(B40,名簿入力!B$8:G$106,4,FALSE))</f>
        <v/>
      </c>
      <c r="B40" s="264"/>
      <c r="C40" s="264"/>
      <c r="D40" s="265" t="str">
        <f>IF(B40="","",VLOOKUP(B40,名簿入力!$B$8:$G$106,2,FALSE))</f>
        <v/>
      </c>
      <c r="E40" s="265" t="str">
        <f>IF(D40="","",LOOKUP(D40,名簿入力!E$8:E$106,名簿入力!F$8:F$106))</f>
        <v/>
      </c>
      <c r="F40" s="265" t="str">
        <f>IF(E40="","",LOOKUP(E40,名簿入力!F$8:F$106,名簿入力!G$8:G$106))</f>
        <v/>
      </c>
      <c r="G40" s="31" t="str">
        <f>IF(B40="","",VLOOKUP(B40,名簿入力!$B$8:$G$106,5,FALSE))</f>
        <v/>
      </c>
      <c r="H40" s="275"/>
      <c r="I40" s="269" t="str">
        <f>IF(J40="","",VLOOKUP(J40,名簿入力!J$8:K$106,4,FALSE))</f>
        <v/>
      </c>
      <c r="J40" s="264"/>
      <c r="K40" s="264"/>
      <c r="L40" s="265" t="str">
        <f>IF(J40="","",VLOOKUP(J40,名簿入力!$B$8:$G$106,2,FALSE))</f>
        <v/>
      </c>
      <c r="M40" s="265" t="str">
        <f>IF(L40="","",LOOKUP(L40,名簿入力!#REF!,名簿入力!J$8:J$106))</f>
        <v/>
      </c>
      <c r="N40" s="265" t="str">
        <f>IF(M40="","",LOOKUP(M40,名簿入力!J$8:J$106,名簿入力!K$8:K$106))</f>
        <v/>
      </c>
      <c r="O40" s="31" t="str">
        <f>IF(J40="","",VLOOKUP(J40,名簿入力!$B$8:$G$106,5,FALSE))</f>
        <v/>
      </c>
    </row>
    <row r="41" spans="1:15" ht="18" thickBot="1" x14ac:dyDescent="0.25">
      <c r="A41" s="270" t="str">
        <f>IF(B41="","",VLOOKUP(B41,名簿入力!B$8:G$106,4,FALSE))</f>
        <v/>
      </c>
      <c r="B41" s="266"/>
      <c r="C41" s="266"/>
      <c r="D41" s="267" t="str">
        <f>IF(B41="","",VLOOKUP(B41,名簿入力!$B$8:$G$106,2,FALSE))</f>
        <v/>
      </c>
      <c r="E41" s="267" t="str">
        <f>IF(D41="","",LOOKUP(D41,名簿入力!E$8:E$106,名簿入力!F$8:F$106))</f>
        <v/>
      </c>
      <c r="F41" s="267" t="str">
        <f>IF(E41="","",LOOKUP(E41,名簿入力!F$8:F$106,名簿入力!G$8:G$106))</f>
        <v/>
      </c>
      <c r="G41" s="32" t="str">
        <f>IF(B41="","",VLOOKUP(B41,名簿入力!$B$8:$G$106,5,FALSE))</f>
        <v/>
      </c>
      <c r="H41" s="275"/>
      <c r="I41" s="270" t="str">
        <f>IF(J41="","",VLOOKUP(J41,名簿入力!J$8:K$106,4,FALSE))</f>
        <v/>
      </c>
      <c r="J41" s="266"/>
      <c r="K41" s="266"/>
      <c r="L41" s="267" t="str">
        <f>IF(J41="","",VLOOKUP(J41,名簿入力!$B$8:$G$106,2,FALSE))</f>
        <v/>
      </c>
      <c r="M41" s="267" t="str">
        <f>IF(L41="","",LOOKUP(L41,名簿入力!#REF!,名簿入力!J$8:J$106))</f>
        <v/>
      </c>
      <c r="N41" s="267" t="str">
        <f>IF(M41="","",LOOKUP(M41,名簿入力!J$8:J$106,名簿入力!K$8:K$106))</f>
        <v/>
      </c>
      <c r="O41" s="32" t="str">
        <f>IF(J41="","",VLOOKUP(J41,名簿入力!$B$8:$G$106,5,FALSE))</f>
        <v/>
      </c>
    </row>
    <row r="42" spans="1:15" x14ac:dyDescent="0.2">
      <c r="A42" s="242"/>
      <c r="B42" s="242"/>
      <c r="C42" s="242"/>
      <c r="D42" s="242"/>
      <c r="E42" s="242"/>
      <c r="F42" s="242"/>
      <c r="G42" s="242"/>
      <c r="H42" s="242"/>
      <c r="I42" s="242"/>
      <c r="J42" s="242"/>
      <c r="K42" s="242"/>
      <c r="L42" s="242"/>
      <c r="M42" s="242"/>
      <c r="N42" s="242"/>
      <c r="O42" s="242"/>
    </row>
    <row r="45" spans="1:15" x14ac:dyDescent="0.2">
      <c r="B45" s="1" t="s">
        <v>82</v>
      </c>
      <c r="D45" t="s">
        <v>96</v>
      </c>
    </row>
    <row r="46" spans="1:15" x14ac:dyDescent="0.2">
      <c r="B46" s="1" t="s">
        <v>83</v>
      </c>
      <c r="D46" t="s">
        <v>97</v>
      </c>
    </row>
    <row r="47" spans="1:15" x14ac:dyDescent="0.2">
      <c r="B47" s="1" t="s">
        <v>98</v>
      </c>
    </row>
    <row r="48" spans="1:15" x14ac:dyDescent="0.2">
      <c r="B48" s="1" t="s">
        <v>84</v>
      </c>
      <c r="D48" t="s">
        <v>99</v>
      </c>
    </row>
  </sheetData>
  <protectedRanges>
    <protectedRange sqref="C3:C4 K3:K4 C13:C14 K13:K14 C23:C24 K23:K24 C33:C34 K33:K34" name="入力2" securityDescriptor="O:WDG:WDD:(A;;CC;;;WD)"/>
    <protectedRange sqref="A6:G11 I6:O11 A16:G21 I16:O21 A26:G31 I26:O31 A36:G41 I36:O41" name="入力1" securityDescriptor="O:WDG:WDD:(A;;CC;;;WD)"/>
    <protectedRange sqref="F3:F4 N3:N4 F13:F14 N13:N14 F23:F24 N23:N24 F33:F34 N33:N34" name="記録" securityDescriptor="O:WDG:WDD:(A;;CC;;;WD)"/>
    <protectedRange sqref="C3:C4 K3:K4 C13:C14 K13:K14 C23:C24 K23:K24 C33:C34 K33:K34" name="種目" securityDescriptor="O:WDG:WDD:(A;;CC;;;WD)"/>
  </protectedRanges>
  <mergeCells count="168">
    <mergeCell ref="D8:F8"/>
    <mergeCell ref="L9:N9"/>
    <mergeCell ref="J10:K10"/>
    <mergeCell ref="A6:A11"/>
    <mergeCell ref="A3:B3"/>
    <mergeCell ref="C3:D3"/>
    <mergeCell ref="F3:G3"/>
    <mergeCell ref="B5:C5"/>
    <mergeCell ref="D5:F5"/>
    <mergeCell ref="N3:O3"/>
    <mergeCell ref="I4:J4"/>
    <mergeCell ref="K4:N4"/>
    <mergeCell ref="L8:N8"/>
    <mergeCell ref="J5:K5"/>
    <mergeCell ref="L5:N5"/>
    <mergeCell ref="I6:I11"/>
    <mergeCell ref="J6:K6"/>
    <mergeCell ref="D11:F11"/>
    <mergeCell ref="B9:C9"/>
    <mergeCell ref="D9:F9"/>
    <mergeCell ref="I3:J3"/>
    <mergeCell ref="K3:L3"/>
    <mergeCell ref="B10:C10"/>
    <mergeCell ref="C4:F4"/>
    <mergeCell ref="A4:B4"/>
    <mergeCell ref="D7:F7"/>
    <mergeCell ref="I16:I21"/>
    <mergeCell ref="B6:C6"/>
    <mergeCell ref="D6:F6"/>
    <mergeCell ref="B7:C7"/>
    <mergeCell ref="A12:O12"/>
    <mergeCell ref="A13:B13"/>
    <mergeCell ref="C13:D13"/>
    <mergeCell ref="F13:G13"/>
    <mergeCell ref="L10:N10"/>
    <mergeCell ref="H3:H11"/>
    <mergeCell ref="A16:A21"/>
    <mergeCell ref="J11:K11"/>
    <mergeCell ref="L11:N11"/>
    <mergeCell ref="L6:N6"/>
    <mergeCell ref="J7:K7"/>
    <mergeCell ref="L7:N7"/>
    <mergeCell ref="J8:K8"/>
    <mergeCell ref="B15:C15"/>
    <mergeCell ref="B16:C16"/>
    <mergeCell ref="D16:F16"/>
    <mergeCell ref="B8:C8"/>
    <mergeCell ref="D15:F15"/>
    <mergeCell ref="D19:F19"/>
    <mergeCell ref="J9:K9"/>
    <mergeCell ref="K13:L13"/>
    <mergeCell ref="N13:O13"/>
    <mergeCell ref="A14:B14"/>
    <mergeCell ref="C14:F14"/>
    <mergeCell ref="I14:J14"/>
    <mergeCell ref="K14:N14"/>
    <mergeCell ref="B11:C11"/>
    <mergeCell ref="J15:K15"/>
    <mergeCell ref="L15:N15"/>
    <mergeCell ref="D10:F10"/>
    <mergeCell ref="K24:N24"/>
    <mergeCell ref="J20:K20"/>
    <mergeCell ref="L20:N20"/>
    <mergeCell ref="B20:C20"/>
    <mergeCell ref="D20:F20"/>
    <mergeCell ref="B21:C21"/>
    <mergeCell ref="D21:F21"/>
    <mergeCell ref="J21:K21"/>
    <mergeCell ref="L21:N21"/>
    <mergeCell ref="H13:H21"/>
    <mergeCell ref="I13:J13"/>
    <mergeCell ref="J17:K17"/>
    <mergeCell ref="L17:N17"/>
    <mergeCell ref="J16:K16"/>
    <mergeCell ref="L16:N16"/>
    <mergeCell ref="J19:K19"/>
    <mergeCell ref="L19:N19"/>
    <mergeCell ref="J18:K18"/>
    <mergeCell ref="L18:N18"/>
    <mergeCell ref="B17:C17"/>
    <mergeCell ref="D17:F17"/>
    <mergeCell ref="B18:C18"/>
    <mergeCell ref="D18:F18"/>
    <mergeCell ref="B19:C19"/>
    <mergeCell ref="J36:K36"/>
    <mergeCell ref="A22:O22"/>
    <mergeCell ref="A23:B23"/>
    <mergeCell ref="C23:D23"/>
    <mergeCell ref="F23:G23"/>
    <mergeCell ref="H23:H31"/>
    <mergeCell ref="I23:J23"/>
    <mergeCell ref="K23:L23"/>
    <mergeCell ref="N23:O23"/>
    <mergeCell ref="A24:B24"/>
    <mergeCell ref="C24:F24"/>
    <mergeCell ref="A26:A31"/>
    <mergeCell ref="B26:C26"/>
    <mergeCell ref="D26:F26"/>
    <mergeCell ref="I26:I31"/>
    <mergeCell ref="B28:C28"/>
    <mergeCell ref="D28:F28"/>
    <mergeCell ref="B29:C29"/>
    <mergeCell ref="D29:F29"/>
    <mergeCell ref="B31:C31"/>
    <mergeCell ref="D31:F31"/>
    <mergeCell ref="J26:K26"/>
    <mergeCell ref="L26:N26"/>
    <mergeCell ref="I24:J24"/>
    <mergeCell ref="B25:C25"/>
    <mergeCell ref="D25:F25"/>
    <mergeCell ref="J25:K25"/>
    <mergeCell ref="L25:N25"/>
    <mergeCell ref="J29:K29"/>
    <mergeCell ref="L29:N29"/>
    <mergeCell ref="B27:C27"/>
    <mergeCell ref="D27:F27"/>
    <mergeCell ref="J27:K27"/>
    <mergeCell ref="L27:N27"/>
    <mergeCell ref="J28:K28"/>
    <mergeCell ref="L28:N28"/>
    <mergeCell ref="J31:K31"/>
    <mergeCell ref="L31:N31"/>
    <mergeCell ref="J30:K30"/>
    <mergeCell ref="L30:N30"/>
    <mergeCell ref="B30:C30"/>
    <mergeCell ref="D30:F30"/>
    <mergeCell ref="A32:O32"/>
    <mergeCell ref="A33:B33"/>
    <mergeCell ref="C33:D33"/>
    <mergeCell ref="F33:G33"/>
    <mergeCell ref="H33:H41"/>
    <mergeCell ref="I33:J33"/>
    <mergeCell ref="K33:L33"/>
    <mergeCell ref="N33:O33"/>
    <mergeCell ref="A34:B34"/>
    <mergeCell ref="C34:F34"/>
    <mergeCell ref="I34:J34"/>
    <mergeCell ref="K34:N34"/>
    <mergeCell ref="B35:C35"/>
    <mergeCell ref="D35:F35"/>
    <mergeCell ref="J35:K35"/>
    <mergeCell ref="L35:N35"/>
    <mergeCell ref="I36:I41"/>
    <mergeCell ref="B38:C38"/>
    <mergeCell ref="A42:O42"/>
    <mergeCell ref="J40:K40"/>
    <mergeCell ref="L40:N40"/>
    <mergeCell ref="B41:C41"/>
    <mergeCell ref="D41:F41"/>
    <mergeCell ref="B37:C37"/>
    <mergeCell ref="D37:F37"/>
    <mergeCell ref="A36:A41"/>
    <mergeCell ref="B40:C40"/>
    <mergeCell ref="D40:F40"/>
    <mergeCell ref="B39:C39"/>
    <mergeCell ref="D39:F39"/>
    <mergeCell ref="B36:C36"/>
    <mergeCell ref="D36:F36"/>
    <mergeCell ref="J38:K38"/>
    <mergeCell ref="L38:N38"/>
    <mergeCell ref="L41:N41"/>
    <mergeCell ref="L39:N39"/>
    <mergeCell ref="J37:K37"/>
    <mergeCell ref="L37:N37"/>
    <mergeCell ref="J41:K41"/>
    <mergeCell ref="L36:N36"/>
    <mergeCell ref="J39:K39"/>
    <mergeCell ref="D38:F38"/>
  </mergeCells>
  <phoneticPr fontId="2"/>
  <dataValidations count="2">
    <dataValidation type="list" allowBlank="1" showInputMessage="1" showErrorMessage="1" sqref="C3:D3 K33:L33 C33:D33 K23:L23 C23:D23 K13:L13 C13:D13 K3:L3" xr:uid="{70F50AF2-57FC-47E9-8A1C-22AB8F8CC914}">
      <formula1>$B$45:$B$48</formula1>
    </dataValidation>
    <dataValidation type="list" allowBlank="1" showInputMessage="1" showErrorMessage="1" sqref="G4 O34 G24 O14 G14 O4 G34 O24" xr:uid="{001798A1-4728-4401-B20A-A9D67049D89D}">
      <formula1>$D$45:$D$48</formula1>
    </dataValidation>
  </dataValidations>
  <pageMargins left="0.78740157480314965" right="0.78740157480314965" top="0.78740157480314965" bottom="0.78740157480314965" header="0.51181102362204722" footer="0.51181102362204722"/>
  <pageSetup paperSize="9" orientation="portrait"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E9F29-612B-4270-89C2-F2287708D666}">
  <sheetPr>
    <tabColor rgb="FF92D050"/>
  </sheetPr>
  <dimension ref="A1:S65"/>
  <sheetViews>
    <sheetView zoomScaleNormal="100" workbookViewId="0">
      <selection activeCell="A7" sqref="A7"/>
    </sheetView>
  </sheetViews>
  <sheetFormatPr defaultColWidth="9" defaultRowHeight="13" x14ac:dyDescent="0.2"/>
  <cols>
    <col min="1" max="1" width="10.1796875" style="1" customWidth="1"/>
    <col min="2" max="3" width="15.26953125" style="1" customWidth="1"/>
    <col min="4" max="4" width="4.7265625" style="1" customWidth="1"/>
    <col min="5" max="6" width="2.1796875" style="1" customWidth="1"/>
    <col min="7" max="11" width="6.81640625" style="1" customWidth="1"/>
    <col min="12" max="12" width="9.1796875" style="1" customWidth="1"/>
    <col min="13" max="14" width="9" style="1"/>
    <col min="15" max="16" width="9" style="1" hidden="1" customWidth="1"/>
    <col min="17" max="16384" width="9" style="1"/>
  </cols>
  <sheetData>
    <row r="1" spans="1:19" ht="21" x14ac:dyDescent="0.3">
      <c r="A1" s="222" t="s">
        <v>58</v>
      </c>
      <c r="B1" s="222"/>
      <c r="C1" s="222"/>
      <c r="D1" s="222"/>
      <c r="E1" s="222"/>
      <c r="F1" s="222"/>
      <c r="G1" s="222"/>
      <c r="H1" s="222"/>
      <c r="I1" s="222"/>
      <c r="J1" s="222"/>
      <c r="K1" s="222"/>
      <c r="L1" s="222"/>
    </row>
    <row r="2" spans="1:19" ht="9" customHeight="1" x14ac:dyDescent="0.2">
      <c r="A2" s="9"/>
      <c r="B2" s="9"/>
      <c r="C2" s="9"/>
      <c r="D2" s="9"/>
      <c r="E2" s="9"/>
      <c r="F2" s="9"/>
      <c r="G2" s="9"/>
      <c r="H2" s="9"/>
      <c r="I2" s="9"/>
      <c r="J2" s="9"/>
      <c r="K2" s="9"/>
      <c r="L2" s="9"/>
    </row>
    <row r="3" spans="1:19" ht="26.25" customHeight="1" x14ac:dyDescent="0.2">
      <c r="A3" s="10" t="s">
        <v>59</v>
      </c>
      <c r="B3" s="223" t="s">
        <v>100</v>
      </c>
      <c r="C3" s="223"/>
      <c r="D3" s="223"/>
      <c r="E3" s="223"/>
      <c r="F3" s="11"/>
      <c r="G3" s="57" t="s">
        <v>61</v>
      </c>
      <c r="H3" s="236">
        <f>名簿入力!D9</f>
        <v>0</v>
      </c>
      <c r="I3" s="236"/>
      <c r="J3" s="237" t="s">
        <v>62</v>
      </c>
      <c r="K3" s="237"/>
      <c r="L3" s="54" t="s">
        <v>63</v>
      </c>
      <c r="N3" s="212" t="s">
        <v>64</v>
      </c>
      <c r="O3" s="212"/>
      <c r="P3" s="212"/>
      <c r="Q3" s="212"/>
      <c r="R3" s="212"/>
      <c r="S3" s="212"/>
    </row>
    <row r="4" spans="1:19" ht="9.75" customHeight="1" thickBot="1" x14ac:dyDescent="0.25">
      <c r="A4" s="9"/>
      <c r="B4" s="9"/>
      <c r="C4" s="9"/>
      <c r="D4" s="9"/>
      <c r="E4" s="9"/>
      <c r="F4" s="9"/>
      <c r="G4" s="9"/>
      <c r="H4" s="9"/>
      <c r="I4" s="9"/>
      <c r="J4" s="9"/>
      <c r="K4" s="9"/>
      <c r="L4" s="9"/>
    </row>
    <row r="5" spans="1:19" s="2" customFormat="1" ht="25.5" customHeight="1" x14ac:dyDescent="0.2">
      <c r="A5" s="224" t="s">
        <v>65</v>
      </c>
      <c r="B5" s="284" t="s">
        <v>66</v>
      </c>
      <c r="C5" s="226" t="s">
        <v>67</v>
      </c>
      <c r="D5" s="228" t="s">
        <v>68</v>
      </c>
      <c r="E5" s="230" t="s">
        <v>69</v>
      </c>
      <c r="F5" s="238" t="s">
        <v>70</v>
      </c>
      <c r="G5" s="232" t="s">
        <v>71</v>
      </c>
      <c r="H5" s="233"/>
      <c r="I5" s="233"/>
      <c r="J5" s="233"/>
      <c r="K5" s="233"/>
      <c r="L5" s="234" t="s">
        <v>72</v>
      </c>
    </row>
    <row r="6" spans="1:19" s="2" customFormat="1" ht="25.5" customHeight="1" thickBot="1" x14ac:dyDescent="0.25">
      <c r="A6" s="225"/>
      <c r="B6" s="285"/>
      <c r="C6" s="227"/>
      <c r="D6" s="229"/>
      <c r="E6" s="231"/>
      <c r="F6" s="239"/>
      <c r="G6" s="162">
        <v>1</v>
      </c>
      <c r="H6" s="201" t="s">
        <v>12</v>
      </c>
      <c r="I6" s="162">
        <v>2</v>
      </c>
      <c r="J6" s="201" t="s">
        <v>12</v>
      </c>
      <c r="K6" s="164" t="s">
        <v>14</v>
      </c>
      <c r="L6" s="235"/>
    </row>
    <row r="7" spans="1:19" ht="21.75" customHeight="1" thickTop="1" x14ac:dyDescent="0.2">
      <c r="A7" s="202"/>
      <c r="B7" s="177" t="str">
        <f>IF(A7=0,"",VLOOKUP(A7,名簿入力!$B$9:$L$108,2))</f>
        <v/>
      </c>
      <c r="C7" s="183" t="str">
        <f>IF(A7=0,"",VLOOKUP(A7,名簿入力!$B$9:$L$108,5))</f>
        <v/>
      </c>
      <c r="D7" s="183" t="str">
        <f>IF(A7=0,"",VLOOKUP(A7,名簿入力!$B$9:$L$108,4))</f>
        <v/>
      </c>
      <c r="E7" s="220" t="str">
        <f>IF(A7=0,"",VLOOKUP(A7,名簿入力!$B$9:$L$108,6))</f>
        <v/>
      </c>
      <c r="F7" s="220"/>
      <c r="G7" s="184" t="str">
        <f>IF(A7=0,"",VLOOKUP(A7,名簿入力!$B$9:$L$108,7))</f>
        <v/>
      </c>
      <c r="H7" s="185" t="str">
        <f>IF(A7=0,"",VLOOKUP(A7,名簿入力!$B$9:$L$108,8))</f>
        <v/>
      </c>
      <c r="I7" s="184" t="str">
        <f>IF(A7=0,"",VLOOKUP(A7,名簿入力!$B$9:$L$108,9))</f>
        <v/>
      </c>
      <c r="J7" s="185" t="str">
        <f>IF(A7=0,"",VLOOKUP(A7,名簿入力!$B$9:$L$108,10))</f>
        <v/>
      </c>
      <c r="K7" s="186" t="str">
        <f>IF(A7=0,"",VLOOKUP(A7,名簿入力!$B$9:$L$108,11))</f>
        <v/>
      </c>
      <c r="L7" s="172"/>
      <c r="N7" s="60">
        <v>100</v>
      </c>
      <c r="O7" s="1">
        <f>COUNTIF($G$7:$G$41,N7)</f>
        <v>0</v>
      </c>
      <c r="P7" s="1">
        <f>COUNTIF($I$7:$I$41,N7)</f>
        <v>0</v>
      </c>
      <c r="Q7" s="1">
        <f>SUM(O7:P7)</f>
        <v>0</v>
      </c>
    </row>
    <row r="8" spans="1:19" ht="21.75" customHeight="1" x14ac:dyDescent="0.2">
      <c r="A8" s="203"/>
      <c r="B8" s="173" t="str">
        <f>IF(A8=0,"",VLOOKUP(A8,名簿入力!$B$9:$L$108,2))</f>
        <v/>
      </c>
      <c r="C8" s="151" t="str">
        <f>IF(A8=0,"",VLOOKUP(A8,名簿入力!$B$9:$L$108,5))</f>
        <v/>
      </c>
      <c r="D8" s="151" t="str">
        <f>IF(A8=0,"",VLOOKUP(A8,名簿入力!$B$9:$L$108,4))</f>
        <v/>
      </c>
      <c r="E8" s="213" t="str">
        <f>IF(A8=0,"",VLOOKUP(A8,名簿入力!$B$9:$L$108,6))</f>
        <v/>
      </c>
      <c r="F8" s="213"/>
      <c r="G8" s="58" t="str">
        <f>IF(A8=0,"",VLOOKUP(A8,名簿入力!$B$9:$L$108,7))</f>
        <v/>
      </c>
      <c r="H8" s="187" t="str">
        <f>IF(A8=0,"",VLOOKUP(A8,名簿入力!$B$9:$L$108,8))</f>
        <v/>
      </c>
      <c r="I8" s="58" t="str">
        <f>IF(A8=0,"",VLOOKUP(A8,名簿入力!$B$9:$L$108,9))</f>
        <v/>
      </c>
      <c r="J8" s="187" t="str">
        <f>IF(A8=0,"",VLOOKUP(A8,名簿入力!$B$9:$L$108,10))</f>
        <v/>
      </c>
      <c r="K8" s="188" t="str">
        <f>IF(A8=0,"",VLOOKUP(A8,名簿入力!$B$9:$L$108,11))</f>
        <v/>
      </c>
      <c r="L8" s="207"/>
      <c r="N8" s="60" t="s">
        <v>32</v>
      </c>
      <c r="O8" s="1">
        <f t="shared" ref="O8:O21" si="0">COUNTIF($G$7:$G$41,N8)</f>
        <v>0</v>
      </c>
      <c r="P8" s="1">
        <f t="shared" ref="P8:P21" si="1">COUNTIF($I$7:$I$41,N8)</f>
        <v>0</v>
      </c>
      <c r="Q8" s="1">
        <f t="shared" ref="Q8:Q21" si="2">SUM(O8:P8)</f>
        <v>0</v>
      </c>
    </row>
    <row r="9" spans="1:19" ht="21.75" customHeight="1" x14ac:dyDescent="0.2">
      <c r="A9" s="203"/>
      <c r="B9" s="173" t="str">
        <f>IF(A9=0,"",VLOOKUP(A9,名簿入力!$B$9:$L$108,2))</f>
        <v/>
      </c>
      <c r="C9" s="151" t="str">
        <f>IF(A9=0,"",VLOOKUP(A9,名簿入力!$B$9:$L$108,5))</f>
        <v/>
      </c>
      <c r="D9" s="151" t="str">
        <f>IF(A9=0,"",VLOOKUP(A9,名簿入力!$B$9:$L$108,4))</f>
        <v/>
      </c>
      <c r="E9" s="213" t="str">
        <f>IF(A9=0,"",VLOOKUP(A9,名簿入力!$B$9:$L$108,6))</f>
        <v/>
      </c>
      <c r="F9" s="213"/>
      <c r="G9" s="58" t="str">
        <f>IF(A9=0,"",VLOOKUP(A9,名簿入力!$B$9:$L$108,7))</f>
        <v/>
      </c>
      <c r="H9" s="187" t="str">
        <f>IF(A9=0,"",VLOOKUP(A9,名簿入力!$B$9:$L$108,8))</f>
        <v/>
      </c>
      <c r="I9" s="58" t="str">
        <f>IF(A9=0,"",VLOOKUP(A9,名簿入力!$B$9:$L$108,9))</f>
        <v/>
      </c>
      <c r="J9" s="187" t="str">
        <f>IF(A9=0,"",VLOOKUP(A9,名簿入力!$B$9:$L$108,10))</f>
        <v/>
      </c>
      <c r="K9" s="188" t="str">
        <f>IF(A9=0,"",VLOOKUP(A9,名簿入力!$B$9:$L$108,11))</f>
        <v/>
      </c>
      <c r="L9" s="207"/>
      <c r="N9" s="60" t="s">
        <v>35</v>
      </c>
      <c r="O9" s="1">
        <f t="shared" si="0"/>
        <v>0</v>
      </c>
      <c r="P9" s="1">
        <f t="shared" si="1"/>
        <v>0</v>
      </c>
      <c r="Q9" s="1">
        <f t="shared" si="2"/>
        <v>0</v>
      </c>
    </row>
    <row r="10" spans="1:19" ht="21.75" customHeight="1" x14ac:dyDescent="0.2">
      <c r="A10" s="203"/>
      <c r="B10" s="173" t="str">
        <f>IF(A10=0,"",VLOOKUP(A10,名簿入力!$B$9:$L$108,2))</f>
        <v/>
      </c>
      <c r="C10" s="151" t="str">
        <f>IF(A10=0,"",VLOOKUP(A10,名簿入力!$B$9:$L$108,5))</f>
        <v/>
      </c>
      <c r="D10" s="151" t="str">
        <f>IF(A10=0,"",VLOOKUP(A10,名簿入力!$B$9:$L$108,4))</f>
        <v/>
      </c>
      <c r="E10" s="213" t="str">
        <f>IF(A10=0,"",VLOOKUP(A10,名簿入力!$B$9:$L$108,6))</f>
        <v/>
      </c>
      <c r="F10" s="213"/>
      <c r="G10" s="58" t="str">
        <f>IF(A10=0,"",VLOOKUP(A10,名簿入力!$B$9:$L$108,7))</f>
        <v/>
      </c>
      <c r="H10" s="187" t="str">
        <f>IF(A10=0,"",VLOOKUP(A10,名簿入力!$B$9:$L$108,8))</f>
        <v/>
      </c>
      <c r="I10" s="58" t="str">
        <f>IF(A10=0,"",VLOOKUP(A10,名簿入力!$B$9:$L$108,9))</f>
        <v/>
      </c>
      <c r="J10" s="187" t="str">
        <f>IF(A10=0,"",VLOOKUP(A10,名簿入力!$B$9:$L$108,10))</f>
        <v/>
      </c>
      <c r="K10" s="188" t="str">
        <f>IF(A10=0,"",VLOOKUP(A10,名簿入力!$B$9:$L$108,11))</f>
        <v/>
      </c>
      <c r="L10" s="207"/>
      <c r="N10" s="60" t="s">
        <v>38</v>
      </c>
      <c r="O10" s="1">
        <f t="shared" si="0"/>
        <v>0</v>
      </c>
      <c r="P10" s="1">
        <f t="shared" si="1"/>
        <v>0</v>
      </c>
      <c r="Q10" s="1">
        <f t="shared" si="2"/>
        <v>0</v>
      </c>
    </row>
    <row r="11" spans="1:19" ht="21.75" customHeight="1" thickBot="1" x14ac:dyDescent="0.25">
      <c r="A11" s="204"/>
      <c r="B11" s="174" t="str">
        <f>IF(A11=0,"",VLOOKUP(A11,名簿入力!$B$9:$L$108,2))</f>
        <v/>
      </c>
      <c r="C11" s="189" t="str">
        <f>IF(A11=0,"",VLOOKUP(A11,名簿入力!$B$9:$L$108,5))</f>
        <v/>
      </c>
      <c r="D11" s="189" t="str">
        <f>IF(A11=0,"",VLOOKUP(A11,名簿入力!$B$9:$L$108,4))</f>
        <v/>
      </c>
      <c r="E11" s="221" t="str">
        <f>IF(A11=0,"",VLOOKUP(A11,名簿入力!$B$9:$L$108,6))</f>
        <v/>
      </c>
      <c r="F11" s="221"/>
      <c r="G11" s="190" t="str">
        <f>IF(A11=0,"",VLOOKUP(A11,名簿入力!$B$9:$L$108,7))</f>
        <v/>
      </c>
      <c r="H11" s="191" t="str">
        <f>IF(A11=0,"",VLOOKUP(A11,名簿入力!$B$9:$L$108,8))</f>
        <v/>
      </c>
      <c r="I11" s="190" t="str">
        <f>IF(A11=0,"",VLOOKUP(A11,名簿入力!$B$9:$L$108,9))</f>
        <v/>
      </c>
      <c r="J11" s="191" t="str">
        <f>IF(A11=0,"",VLOOKUP(A11,名簿入力!$B$9:$L$108,10))</f>
        <v/>
      </c>
      <c r="K11" s="192" t="str">
        <f>IF(A11=0,"",VLOOKUP(A11,名簿入力!$B$9:$L$108,11))</f>
        <v/>
      </c>
      <c r="L11" s="208"/>
      <c r="N11" s="60" t="s">
        <v>41</v>
      </c>
      <c r="O11" s="1">
        <f t="shared" si="0"/>
        <v>0</v>
      </c>
      <c r="P11" s="1">
        <f t="shared" si="1"/>
        <v>0</v>
      </c>
      <c r="Q11" s="1">
        <f t="shared" si="2"/>
        <v>0</v>
      </c>
    </row>
    <row r="12" spans="1:19" ht="21.75" customHeight="1" x14ac:dyDescent="0.2">
      <c r="A12" s="205"/>
      <c r="B12" s="175" t="str">
        <f>IF(A12=0,"",VLOOKUP(A12,名簿入力!$B$9:$L$108,2))</f>
        <v/>
      </c>
      <c r="C12" s="193" t="str">
        <f>IF(A12=0,"",VLOOKUP(A12,名簿入力!$B$9:$L$108,5))</f>
        <v/>
      </c>
      <c r="D12" s="193" t="str">
        <f>IF(A12=0,"",VLOOKUP(A12,名簿入力!$B$9:$L$108,4))</f>
        <v/>
      </c>
      <c r="E12" s="219" t="str">
        <f>IF(A12=0,"",VLOOKUP(A12,名簿入力!$B$9:$L$108,6))</f>
        <v/>
      </c>
      <c r="F12" s="219"/>
      <c r="G12" s="194" t="str">
        <f>IF(A12=0,"",VLOOKUP(A12,名簿入力!$B$9:$L$108,7))</f>
        <v/>
      </c>
      <c r="H12" s="195" t="str">
        <f>IF(A12=0,"",VLOOKUP(A12,名簿入力!$B$9:$L$108,8))</f>
        <v/>
      </c>
      <c r="I12" s="194" t="str">
        <f>IF(A12=0,"",VLOOKUP(A12,名簿入力!$B$9:$L$108,9))</f>
        <v/>
      </c>
      <c r="J12" s="195" t="str">
        <f>IF(A12=0,"",VLOOKUP(A12,名簿入力!$B$9:$L$108,10))</f>
        <v/>
      </c>
      <c r="K12" s="196" t="str">
        <f>IF(A12=0,"",VLOOKUP(A12,名簿入力!$B$9:$L$108,11))</f>
        <v/>
      </c>
      <c r="L12" s="209"/>
      <c r="N12" s="60" t="s">
        <v>43</v>
      </c>
      <c r="O12" s="1">
        <f t="shared" si="0"/>
        <v>0</v>
      </c>
      <c r="P12" s="1">
        <f t="shared" si="1"/>
        <v>0</v>
      </c>
      <c r="Q12" s="1">
        <f t="shared" si="2"/>
        <v>0</v>
      </c>
    </row>
    <row r="13" spans="1:19" ht="21.75" customHeight="1" x14ac:dyDescent="0.2">
      <c r="A13" s="203"/>
      <c r="B13" s="173" t="str">
        <f>IF(A13=0,"",VLOOKUP(A13,名簿入力!$B$9:$L$108,2))</f>
        <v/>
      </c>
      <c r="C13" s="151" t="str">
        <f>IF(A13=0,"",VLOOKUP(A13,名簿入力!$B$9:$L$108,5))</f>
        <v/>
      </c>
      <c r="D13" s="151" t="str">
        <f>IF(A13=0,"",VLOOKUP(A13,名簿入力!$B$9:$L$108,4))</f>
        <v/>
      </c>
      <c r="E13" s="213" t="str">
        <f>IF(A13=0,"",VLOOKUP(A13,名簿入力!$B$9:$L$108,6))</f>
        <v/>
      </c>
      <c r="F13" s="213"/>
      <c r="G13" s="58" t="str">
        <f>IF(A13=0,"",VLOOKUP(A13,名簿入力!$B$9:$L$108,7))</f>
        <v/>
      </c>
      <c r="H13" s="187" t="str">
        <f>IF(A13=0,"",VLOOKUP(A13,名簿入力!$B$9:$L$108,8))</f>
        <v/>
      </c>
      <c r="I13" s="58" t="str">
        <f>IF(A13=0,"",VLOOKUP(A13,名簿入力!$B$9:$L$108,9))</f>
        <v/>
      </c>
      <c r="J13" s="187" t="str">
        <f>IF(A13=0,"",VLOOKUP(A13,名簿入力!$B$9:$L$108,10))</f>
        <v/>
      </c>
      <c r="K13" s="188" t="str">
        <f>IF(A13=0,"",VLOOKUP(A13,名簿入力!$B$9:$L$108,11))</f>
        <v/>
      </c>
      <c r="L13" s="207"/>
      <c r="N13" s="60" t="s">
        <v>45</v>
      </c>
      <c r="O13" s="1">
        <f t="shared" si="0"/>
        <v>0</v>
      </c>
      <c r="P13" s="1">
        <f t="shared" si="1"/>
        <v>0</v>
      </c>
      <c r="Q13" s="1">
        <f t="shared" si="2"/>
        <v>0</v>
      </c>
    </row>
    <row r="14" spans="1:19" ht="21.75" customHeight="1" x14ac:dyDescent="0.2">
      <c r="A14" s="203"/>
      <c r="B14" s="173" t="str">
        <f>IF(A14=0,"",VLOOKUP(A14,名簿入力!$B$9:$L$108,2))</f>
        <v/>
      </c>
      <c r="C14" s="151" t="str">
        <f>IF(A14=0,"",VLOOKUP(A14,名簿入力!$B$9:$L$108,5))</f>
        <v/>
      </c>
      <c r="D14" s="151" t="str">
        <f>IF(A14=0,"",VLOOKUP(A14,名簿入力!$B$9:$L$108,4))</f>
        <v/>
      </c>
      <c r="E14" s="213" t="str">
        <f>IF(A14=0,"",VLOOKUP(A14,名簿入力!$B$9:$L$108,6))</f>
        <v/>
      </c>
      <c r="F14" s="213"/>
      <c r="G14" s="58" t="str">
        <f>IF(A14=0,"",VLOOKUP(A14,名簿入力!$B$9:$L$108,7))</f>
        <v/>
      </c>
      <c r="H14" s="187" t="str">
        <f>IF(A14=0,"",VLOOKUP(A14,名簿入力!$B$9:$L$108,8))</f>
        <v/>
      </c>
      <c r="I14" s="58" t="str">
        <f>IF(A14=0,"",VLOOKUP(A14,名簿入力!$B$9:$L$108,9))</f>
        <v/>
      </c>
      <c r="J14" s="187" t="str">
        <f>IF(A14=0,"",VLOOKUP(A14,名簿入力!$B$9:$L$108,10))</f>
        <v/>
      </c>
      <c r="K14" s="188" t="str">
        <f>IF(A14=0,"",VLOOKUP(A14,名簿入力!$B$9:$L$108,11))</f>
        <v/>
      </c>
      <c r="L14" s="207"/>
      <c r="N14" s="60" t="s">
        <v>50</v>
      </c>
      <c r="O14" s="1">
        <f t="shared" si="0"/>
        <v>0</v>
      </c>
      <c r="P14" s="1">
        <f t="shared" si="1"/>
        <v>0</v>
      </c>
      <c r="Q14" s="1">
        <f t="shared" si="2"/>
        <v>0</v>
      </c>
    </row>
    <row r="15" spans="1:19" ht="21.75" customHeight="1" x14ac:dyDescent="0.2">
      <c r="A15" s="203"/>
      <c r="B15" s="173" t="str">
        <f>IF(A15=0,"",VLOOKUP(A15,名簿入力!$B$9:$L$108,2))</f>
        <v/>
      </c>
      <c r="C15" s="151" t="str">
        <f>IF(A15=0,"",VLOOKUP(A15,名簿入力!$B$9:$L$108,5))</f>
        <v/>
      </c>
      <c r="D15" s="151" t="str">
        <f>IF(A15=0,"",VLOOKUP(A15,名簿入力!$B$9:$L$108,4))</f>
        <v/>
      </c>
      <c r="E15" s="213" t="str">
        <f>IF(A15=0,"",VLOOKUP(A15,名簿入力!$B$9:$L$108,6))</f>
        <v/>
      </c>
      <c r="F15" s="213"/>
      <c r="G15" s="58" t="str">
        <f>IF(A15=0,"",VLOOKUP(A15,名簿入力!$B$9:$L$108,7))</f>
        <v/>
      </c>
      <c r="H15" s="187" t="str">
        <f>IF(A15=0,"",VLOOKUP(A15,名簿入力!$B$9:$L$108,8))</f>
        <v/>
      </c>
      <c r="I15" s="58" t="str">
        <f>IF(A15=0,"",VLOOKUP(A15,名簿入力!$B$9:$L$108,9))</f>
        <v/>
      </c>
      <c r="J15" s="187" t="str">
        <f>IF(A15=0,"",VLOOKUP(A15,名簿入力!$B$9:$L$108,10))</f>
        <v/>
      </c>
      <c r="K15" s="188" t="str">
        <f>IF(A15=0,"",VLOOKUP(A15,名簿入力!$B$9:$L$108,11))</f>
        <v/>
      </c>
      <c r="L15" s="207"/>
      <c r="N15" s="60" t="s">
        <v>51</v>
      </c>
      <c r="O15" s="1">
        <f t="shared" si="0"/>
        <v>0</v>
      </c>
      <c r="P15" s="1">
        <f t="shared" si="1"/>
        <v>0</v>
      </c>
      <c r="Q15" s="1">
        <f t="shared" si="2"/>
        <v>0</v>
      </c>
    </row>
    <row r="16" spans="1:19" ht="21.75" customHeight="1" thickBot="1" x14ac:dyDescent="0.25">
      <c r="A16" s="206"/>
      <c r="B16" s="176" t="str">
        <f>IF(A16=0,"",VLOOKUP(A16,名簿入力!$B$9:$L$108,2))</f>
        <v/>
      </c>
      <c r="C16" s="197" t="str">
        <f>IF(A16=0,"",VLOOKUP(A16,名簿入力!$B$9:$L$108,5))</f>
        <v/>
      </c>
      <c r="D16" s="197" t="str">
        <f>IF(A16=0,"",VLOOKUP(A16,名簿入力!$B$9:$L$108,4))</f>
        <v/>
      </c>
      <c r="E16" s="218" t="str">
        <f>IF(A16=0,"",VLOOKUP(A16,名簿入力!$B$9:$L$108,6))</f>
        <v/>
      </c>
      <c r="F16" s="218"/>
      <c r="G16" s="198" t="str">
        <f>IF(A16=0,"",VLOOKUP(A16,名簿入力!$B$9:$L$108,7))</f>
        <v/>
      </c>
      <c r="H16" s="199" t="str">
        <f>IF(A16=0,"",VLOOKUP(A16,名簿入力!$B$9:$L$108,8))</f>
        <v/>
      </c>
      <c r="I16" s="198" t="str">
        <f>IF(A16=0,"",VLOOKUP(A16,名簿入力!$B$9:$L$108,9))</f>
        <v/>
      </c>
      <c r="J16" s="199" t="str">
        <f>IF(A16=0,"",VLOOKUP(A16,名簿入力!$B$9:$L$108,10))</f>
        <v/>
      </c>
      <c r="K16" s="200" t="str">
        <f>IF(A16=0,"",VLOOKUP(A16,名簿入力!$B$9:$L$108,11))</f>
        <v/>
      </c>
      <c r="L16" s="210"/>
      <c r="N16" s="60" t="s">
        <v>52</v>
      </c>
      <c r="O16" s="1">
        <f t="shared" si="0"/>
        <v>0</v>
      </c>
      <c r="P16" s="1">
        <f t="shared" si="1"/>
        <v>0</v>
      </c>
      <c r="Q16" s="1">
        <f t="shared" si="2"/>
        <v>0</v>
      </c>
    </row>
    <row r="17" spans="1:17" ht="21.75" customHeight="1" x14ac:dyDescent="0.2">
      <c r="A17" s="202"/>
      <c r="B17" s="177" t="str">
        <f>IF(A17=0,"",VLOOKUP(A17,名簿入力!$B$9:$L$108,2))</f>
        <v/>
      </c>
      <c r="C17" s="183" t="str">
        <f>IF(A17=0,"",VLOOKUP(A17,名簿入力!$B$9:$L$108,5))</f>
        <v/>
      </c>
      <c r="D17" s="183" t="str">
        <f>IF(A17=0,"",VLOOKUP(A17,名簿入力!$B$9:$L$108,4))</f>
        <v/>
      </c>
      <c r="E17" s="220" t="str">
        <f>IF(A17=0,"",VLOOKUP(A17,名簿入力!$B$9:$L$108,6))</f>
        <v/>
      </c>
      <c r="F17" s="220"/>
      <c r="G17" s="184" t="str">
        <f>IF(A17=0,"",VLOOKUP(A17,名簿入力!$B$9:$L$108,7))</f>
        <v/>
      </c>
      <c r="H17" s="185" t="str">
        <f>IF(A17=0,"",VLOOKUP(A17,名簿入力!$B$9:$L$108,8))</f>
        <v/>
      </c>
      <c r="I17" s="184" t="str">
        <f>IF(A17=0,"",VLOOKUP(A17,名簿入力!$B$9:$L$108,9))</f>
        <v/>
      </c>
      <c r="J17" s="185" t="str">
        <f>IF(A17=0,"",VLOOKUP(A17,名簿入力!$B$9:$L$108,10))</f>
        <v/>
      </c>
      <c r="K17" s="186" t="str">
        <f>IF(A17=0,"",VLOOKUP(A17,名簿入力!$B$9:$L$108,11))</f>
        <v/>
      </c>
      <c r="L17" s="172"/>
      <c r="N17" s="60" t="s">
        <v>101</v>
      </c>
      <c r="O17" s="1">
        <f t="shared" si="0"/>
        <v>0</v>
      </c>
      <c r="P17" s="1">
        <f t="shared" si="1"/>
        <v>0</v>
      </c>
      <c r="Q17" s="1">
        <f t="shared" si="2"/>
        <v>0</v>
      </c>
    </row>
    <row r="18" spans="1:17" ht="21.75" customHeight="1" x14ac:dyDescent="0.2">
      <c r="A18" s="203"/>
      <c r="B18" s="173" t="str">
        <f>IF(A18=0,"",VLOOKUP(A18,名簿入力!$B$9:$L$108,2))</f>
        <v/>
      </c>
      <c r="C18" s="151" t="str">
        <f>IF(A18=0,"",VLOOKUP(A18,名簿入力!$B$9:$L$108,5))</f>
        <v/>
      </c>
      <c r="D18" s="151" t="str">
        <f>IF(A18=0,"",VLOOKUP(A18,名簿入力!$B$9:$L$108,4))</f>
        <v/>
      </c>
      <c r="E18" s="213" t="str">
        <f>IF(A18=0,"",VLOOKUP(A18,名簿入力!$B$9:$L$108,6))</f>
        <v/>
      </c>
      <c r="F18" s="213"/>
      <c r="G18" s="58" t="str">
        <f>IF(A18=0,"",VLOOKUP(A18,名簿入力!$B$9:$L$108,7))</f>
        <v/>
      </c>
      <c r="H18" s="187" t="str">
        <f>IF(A18=0,"",VLOOKUP(A18,名簿入力!$B$9:$L$108,8))</f>
        <v/>
      </c>
      <c r="I18" s="58" t="str">
        <f>IF(A18=0,"",VLOOKUP(A18,名簿入力!$B$9:$L$108,9))</f>
        <v/>
      </c>
      <c r="J18" s="187" t="str">
        <f>IF(A18=0,"",VLOOKUP(A18,名簿入力!$B$9:$L$108,10))</f>
        <v/>
      </c>
      <c r="K18" s="188" t="str">
        <f>IF(A18=0,"",VLOOKUP(A18,名簿入力!$B$9:$L$108,11))</f>
        <v/>
      </c>
      <c r="L18" s="207"/>
      <c r="N18" s="60" t="s">
        <v>54</v>
      </c>
      <c r="O18" s="1">
        <f t="shared" si="0"/>
        <v>0</v>
      </c>
      <c r="P18" s="1">
        <f t="shared" si="1"/>
        <v>0</v>
      </c>
      <c r="Q18" s="1">
        <f t="shared" si="2"/>
        <v>0</v>
      </c>
    </row>
    <row r="19" spans="1:17" ht="21.75" customHeight="1" x14ac:dyDescent="0.2">
      <c r="A19" s="203"/>
      <c r="B19" s="173" t="str">
        <f>IF(A19=0,"",VLOOKUP(A19,名簿入力!$B$9:$L$108,2))</f>
        <v/>
      </c>
      <c r="C19" s="151" t="str">
        <f>IF(A19=0,"",VLOOKUP(A19,名簿入力!$B$9:$L$108,5))</f>
        <v/>
      </c>
      <c r="D19" s="151" t="str">
        <f>IF(A19=0,"",VLOOKUP(A19,名簿入力!$B$9:$L$108,4))</f>
        <v/>
      </c>
      <c r="E19" s="213" t="str">
        <f>IF(A19=0,"",VLOOKUP(A19,名簿入力!$B$9:$L$108,6))</f>
        <v/>
      </c>
      <c r="F19" s="213"/>
      <c r="G19" s="58" t="str">
        <f>IF(A19=0,"",VLOOKUP(A19,名簿入力!$B$9:$L$108,7))</f>
        <v/>
      </c>
      <c r="H19" s="187" t="str">
        <f>IF(A19=0,"",VLOOKUP(A19,名簿入力!$B$9:$L$108,8))</f>
        <v/>
      </c>
      <c r="I19" s="58" t="str">
        <f>IF(A19=0,"",VLOOKUP(A19,名簿入力!$B$9:$L$108,9))</f>
        <v/>
      </c>
      <c r="J19" s="187" t="str">
        <f>IF(A19=0,"",VLOOKUP(A19,名簿入力!$B$9:$L$108,10))</f>
        <v/>
      </c>
      <c r="K19" s="188" t="str">
        <f>IF(A19=0,"",VLOOKUP(A19,名簿入力!$B$9:$L$108,11))</f>
        <v/>
      </c>
      <c r="L19" s="207"/>
      <c r="N19" s="60" t="s">
        <v>102</v>
      </c>
      <c r="O19" s="1">
        <f t="shared" si="0"/>
        <v>0</v>
      </c>
      <c r="P19" s="1">
        <f t="shared" si="1"/>
        <v>0</v>
      </c>
      <c r="Q19" s="1">
        <f t="shared" si="2"/>
        <v>0</v>
      </c>
    </row>
    <row r="20" spans="1:17" ht="21.75" customHeight="1" x14ac:dyDescent="0.2">
      <c r="A20" s="203"/>
      <c r="B20" s="173" t="str">
        <f>IF(A20=0,"",VLOOKUP(A20,名簿入力!$B$9:$L$108,2))</f>
        <v/>
      </c>
      <c r="C20" s="151" t="str">
        <f>IF(A20=0,"",VLOOKUP(A20,名簿入力!$B$9:$L$108,5))</f>
        <v/>
      </c>
      <c r="D20" s="151" t="str">
        <f>IF(A20=0,"",VLOOKUP(A20,名簿入力!$B$9:$L$108,4))</f>
        <v/>
      </c>
      <c r="E20" s="213" t="str">
        <f>IF(A20=0,"",VLOOKUP(A20,名簿入力!$B$9:$L$108,6))</f>
        <v/>
      </c>
      <c r="F20" s="213"/>
      <c r="G20" s="58" t="str">
        <f>IF(A20=0,"",VLOOKUP(A20,名簿入力!$B$9:$L$108,7))</f>
        <v/>
      </c>
      <c r="H20" s="187" t="str">
        <f>IF(A20=0,"",VLOOKUP(A20,名簿入力!$B$9:$L$108,8))</f>
        <v/>
      </c>
      <c r="I20" s="58" t="str">
        <f>IF(A20=0,"",VLOOKUP(A20,名簿入力!$B$9:$L$108,9))</f>
        <v/>
      </c>
      <c r="J20" s="187" t="str">
        <f>IF(A20=0,"",VLOOKUP(A20,名簿入力!$B$9:$L$108,10))</f>
        <v/>
      </c>
      <c r="K20" s="188" t="str">
        <f>IF(A20=0,"",VLOOKUP(A20,名簿入力!$B$9:$L$108,11))</f>
        <v/>
      </c>
      <c r="L20" s="207"/>
      <c r="N20" s="60" t="s">
        <v>56</v>
      </c>
      <c r="O20" s="1">
        <f t="shared" si="0"/>
        <v>0</v>
      </c>
      <c r="P20" s="1">
        <f t="shared" si="1"/>
        <v>0</v>
      </c>
      <c r="Q20" s="1">
        <f t="shared" si="2"/>
        <v>0</v>
      </c>
    </row>
    <row r="21" spans="1:17" ht="21.75" customHeight="1" thickBot="1" x14ac:dyDescent="0.25">
      <c r="A21" s="204"/>
      <c r="B21" s="174" t="str">
        <f>IF(A21=0,"",VLOOKUP(A21,名簿入力!$B$9:$L$108,2))</f>
        <v/>
      </c>
      <c r="C21" s="189" t="str">
        <f>IF(A21=0,"",VLOOKUP(A21,名簿入力!$B$9:$L$108,5))</f>
        <v/>
      </c>
      <c r="D21" s="189" t="str">
        <f>IF(A21=0,"",VLOOKUP(A21,名簿入力!$B$9:$L$108,4))</f>
        <v/>
      </c>
      <c r="E21" s="221" t="str">
        <f>IF(A21=0,"",VLOOKUP(A21,名簿入力!$B$9:$L$108,6))</f>
        <v/>
      </c>
      <c r="F21" s="221"/>
      <c r="G21" s="190" t="str">
        <f>IF(A21=0,"",VLOOKUP(A21,名簿入力!$B$9:$L$108,7))</f>
        <v/>
      </c>
      <c r="H21" s="191" t="str">
        <f>IF(A21=0,"",VLOOKUP(A21,名簿入力!$B$9:$L$108,8))</f>
        <v/>
      </c>
      <c r="I21" s="190" t="str">
        <f>IF(A21=0,"",VLOOKUP(A21,名簿入力!$B$9:$L$108,9))</f>
        <v/>
      </c>
      <c r="J21" s="191" t="str">
        <f>IF(A21=0,"",VLOOKUP(A21,名簿入力!$B$9:$L$108,10))</f>
        <v/>
      </c>
      <c r="K21" s="192" t="str">
        <f>IF(A21=0,"",VLOOKUP(A21,名簿入力!$B$9:$L$108,11))</f>
        <v/>
      </c>
      <c r="L21" s="208"/>
      <c r="N21" s="60" t="s">
        <v>57</v>
      </c>
      <c r="O21" s="1">
        <f t="shared" si="0"/>
        <v>0</v>
      </c>
      <c r="P21" s="1">
        <f t="shared" si="1"/>
        <v>0</v>
      </c>
      <c r="Q21" s="1">
        <f t="shared" si="2"/>
        <v>0</v>
      </c>
    </row>
    <row r="22" spans="1:17" ht="21.75" customHeight="1" x14ac:dyDescent="0.2">
      <c r="A22" s="205"/>
      <c r="B22" s="175" t="str">
        <f>IF(A22=0,"",VLOOKUP(A22,名簿入力!$B$9:$L$108,2))</f>
        <v/>
      </c>
      <c r="C22" s="193" t="str">
        <f>IF(A22=0,"",VLOOKUP(A22,名簿入力!$B$9:$L$108,5))</f>
        <v/>
      </c>
      <c r="D22" s="193" t="str">
        <f>IF(A22=0,"",VLOOKUP(A22,名簿入力!$B$9:$L$108,4))</f>
        <v/>
      </c>
      <c r="E22" s="219" t="str">
        <f>IF(A22=0,"",VLOOKUP(A22,名簿入力!$B$9:$L$108,6))</f>
        <v/>
      </c>
      <c r="F22" s="219"/>
      <c r="G22" s="194" t="str">
        <f>IF(A22=0,"",VLOOKUP(A22,名簿入力!$B$9:$L$108,7))</f>
        <v/>
      </c>
      <c r="H22" s="195" t="str">
        <f>IF(A22=0,"",VLOOKUP(A22,名簿入力!$B$9:$L$108,8))</f>
        <v/>
      </c>
      <c r="I22" s="194" t="str">
        <f>IF(A22=0,"",VLOOKUP(A22,名簿入力!$B$9:$L$108,9))</f>
        <v/>
      </c>
      <c r="J22" s="195" t="str">
        <f>IF(A22=0,"",VLOOKUP(A22,名簿入力!$B$9:$L$108,10))</f>
        <v/>
      </c>
      <c r="K22" s="196" t="str">
        <f>IF(A22=0,"",VLOOKUP(A22,名簿入力!$B$9:$L$108,11))</f>
        <v/>
      </c>
      <c r="L22" s="209"/>
    </row>
    <row r="23" spans="1:17" ht="21.75" customHeight="1" x14ac:dyDescent="0.2">
      <c r="A23" s="203"/>
      <c r="B23" s="173" t="str">
        <f>IF(A23=0,"",VLOOKUP(A23,名簿入力!$B$9:$L$108,2))</f>
        <v/>
      </c>
      <c r="C23" s="151" t="str">
        <f>IF(A23=0,"",VLOOKUP(A23,名簿入力!$B$9:$L$108,5))</f>
        <v/>
      </c>
      <c r="D23" s="151" t="str">
        <f>IF(A23=0,"",VLOOKUP(A23,名簿入力!$B$9:$L$108,4))</f>
        <v/>
      </c>
      <c r="E23" s="213" t="str">
        <f>IF(A23=0,"",VLOOKUP(A23,名簿入力!$B$9:$L$108,6))</f>
        <v/>
      </c>
      <c r="F23" s="213"/>
      <c r="G23" s="58" t="str">
        <f>IF(A23=0,"",VLOOKUP(A23,名簿入力!$B$9:$L$108,7))</f>
        <v/>
      </c>
      <c r="H23" s="187" t="str">
        <f>IF(A23=0,"",VLOOKUP(A23,名簿入力!$B$9:$L$108,8))</f>
        <v/>
      </c>
      <c r="I23" s="58" t="str">
        <f>IF(A23=0,"",VLOOKUP(A23,名簿入力!$B$9:$L$108,9))</f>
        <v/>
      </c>
      <c r="J23" s="187" t="str">
        <f>IF(A23=0,"",VLOOKUP(A23,名簿入力!$B$9:$L$108,10))</f>
        <v/>
      </c>
      <c r="K23" s="188" t="str">
        <f>IF(A23=0,"",VLOOKUP(A23,名簿入力!$B$9:$L$108,11))</f>
        <v/>
      </c>
      <c r="L23" s="207"/>
    </row>
    <row r="24" spans="1:17" ht="21.75" customHeight="1" x14ac:dyDescent="0.2">
      <c r="A24" s="203"/>
      <c r="B24" s="173" t="str">
        <f>IF(A24=0,"",VLOOKUP(A24,名簿入力!$B$9:$L$108,2))</f>
        <v/>
      </c>
      <c r="C24" s="151" t="str">
        <f>IF(A24=0,"",VLOOKUP(A24,名簿入力!$B$9:$L$108,5))</f>
        <v/>
      </c>
      <c r="D24" s="151" t="str">
        <f>IF(A24=0,"",VLOOKUP(A24,名簿入力!$B$9:$L$108,4))</f>
        <v/>
      </c>
      <c r="E24" s="213" t="str">
        <f>IF(A24=0,"",VLOOKUP(A24,名簿入力!$B$9:$L$108,6))</f>
        <v/>
      </c>
      <c r="F24" s="213"/>
      <c r="G24" s="58" t="str">
        <f>IF(A24=0,"",VLOOKUP(A24,名簿入力!$B$9:$L$108,7))</f>
        <v/>
      </c>
      <c r="H24" s="187" t="str">
        <f>IF(A24=0,"",VLOOKUP(A24,名簿入力!$B$9:$L$108,8))</f>
        <v/>
      </c>
      <c r="I24" s="58" t="str">
        <f>IF(A24=0,"",VLOOKUP(A24,名簿入力!$B$9:$L$108,9))</f>
        <v/>
      </c>
      <c r="J24" s="187" t="str">
        <f>IF(A24=0,"",VLOOKUP(A24,名簿入力!$B$9:$L$108,10))</f>
        <v/>
      </c>
      <c r="K24" s="188" t="str">
        <f>IF(A24=0,"",VLOOKUP(A24,名簿入力!$B$9:$L$108,11))</f>
        <v/>
      </c>
      <c r="L24" s="207"/>
    </row>
    <row r="25" spans="1:17" ht="21.75" customHeight="1" x14ac:dyDescent="0.2">
      <c r="A25" s="203"/>
      <c r="B25" s="173" t="str">
        <f>IF(A25=0,"",VLOOKUP(A25,名簿入力!$B$9:$L$108,2))</f>
        <v/>
      </c>
      <c r="C25" s="151" t="str">
        <f>IF(A25=0,"",VLOOKUP(A25,名簿入力!$B$9:$L$108,5))</f>
        <v/>
      </c>
      <c r="D25" s="151" t="str">
        <f>IF(A25=0,"",VLOOKUP(A25,名簿入力!$B$9:$L$108,4))</f>
        <v/>
      </c>
      <c r="E25" s="213" t="str">
        <f>IF(A25=0,"",VLOOKUP(A25,名簿入力!$B$9:$L$108,6))</f>
        <v/>
      </c>
      <c r="F25" s="213"/>
      <c r="G25" s="58" t="str">
        <f>IF(A25=0,"",VLOOKUP(A25,名簿入力!$B$9:$L$108,7))</f>
        <v/>
      </c>
      <c r="H25" s="187" t="str">
        <f>IF(A25=0,"",VLOOKUP(A25,名簿入力!$B$9:$L$108,8))</f>
        <v/>
      </c>
      <c r="I25" s="58" t="str">
        <f>IF(A25=0,"",VLOOKUP(A25,名簿入力!$B$9:$L$108,9))</f>
        <v/>
      </c>
      <c r="J25" s="187" t="str">
        <f>IF(A25=0,"",VLOOKUP(A25,名簿入力!$B$9:$L$108,10))</f>
        <v/>
      </c>
      <c r="K25" s="188" t="str">
        <f>IF(A25=0,"",VLOOKUP(A25,名簿入力!$B$9:$L$108,11))</f>
        <v/>
      </c>
      <c r="L25" s="207"/>
    </row>
    <row r="26" spans="1:17" ht="21.75" customHeight="1" thickBot="1" x14ac:dyDescent="0.25">
      <c r="A26" s="206"/>
      <c r="B26" s="176" t="str">
        <f>IF(A26=0,"",VLOOKUP(A26,名簿入力!$B$9:$L$108,2))</f>
        <v/>
      </c>
      <c r="C26" s="197" t="str">
        <f>IF(A26=0,"",VLOOKUP(A26,名簿入力!$B$9:$L$108,5))</f>
        <v/>
      </c>
      <c r="D26" s="197" t="str">
        <f>IF(A26=0,"",VLOOKUP(A26,名簿入力!$B$9:$L$108,4))</f>
        <v/>
      </c>
      <c r="E26" s="218" t="str">
        <f>IF(A26=0,"",VLOOKUP(A26,名簿入力!$B$9:$L$108,6))</f>
        <v/>
      </c>
      <c r="F26" s="218"/>
      <c r="G26" s="198" t="str">
        <f>IF(A26=0,"",VLOOKUP(A26,名簿入力!$B$9:$L$108,7))</f>
        <v/>
      </c>
      <c r="H26" s="199" t="str">
        <f>IF(A26=0,"",VLOOKUP(A26,名簿入力!$B$9:$L$108,8))</f>
        <v/>
      </c>
      <c r="I26" s="198" t="str">
        <f>IF(A26=0,"",VLOOKUP(A26,名簿入力!$B$9:$L$108,9))</f>
        <v/>
      </c>
      <c r="J26" s="199" t="str">
        <f>IF(A26=0,"",VLOOKUP(A26,名簿入力!$B$9:$L$108,10))</f>
        <v/>
      </c>
      <c r="K26" s="200" t="str">
        <f>IF(A26=0,"",VLOOKUP(A26,名簿入力!$B$9:$L$108,11))</f>
        <v/>
      </c>
      <c r="L26" s="210"/>
    </row>
    <row r="27" spans="1:17" ht="21.75" customHeight="1" x14ac:dyDescent="0.2">
      <c r="A27" s="202"/>
      <c r="B27" s="177" t="str">
        <f>IF(A27=0,"",VLOOKUP(A27,名簿入力!$B$9:$L$108,2))</f>
        <v/>
      </c>
      <c r="C27" s="183" t="str">
        <f>IF(A27=0,"",VLOOKUP(A27,名簿入力!$B$9:$L$108,5))</f>
        <v/>
      </c>
      <c r="D27" s="183" t="str">
        <f>IF(A27=0,"",VLOOKUP(A27,名簿入力!$B$9:$L$108,4))</f>
        <v/>
      </c>
      <c r="E27" s="220" t="str">
        <f>IF(A27=0,"",VLOOKUP(A27,名簿入力!$B$9:$L$108,6))</f>
        <v/>
      </c>
      <c r="F27" s="220"/>
      <c r="G27" s="184" t="str">
        <f>IF(A27=0,"",VLOOKUP(A27,名簿入力!$B$9:$L$108,7))</f>
        <v/>
      </c>
      <c r="H27" s="185" t="str">
        <f>IF(A27=0,"",VLOOKUP(A27,名簿入力!$B$9:$L$108,8))</f>
        <v/>
      </c>
      <c r="I27" s="184" t="str">
        <f>IF(A27=0,"",VLOOKUP(A27,名簿入力!$B$9:$L$108,9))</f>
        <v/>
      </c>
      <c r="J27" s="185" t="str">
        <f>IF(A27=0,"",VLOOKUP(A27,名簿入力!$B$9:$L$108,10))</f>
        <v/>
      </c>
      <c r="K27" s="186" t="str">
        <f>IF(A27=0,"",VLOOKUP(A27,名簿入力!$B$9:$L$108,11))</f>
        <v/>
      </c>
      <c r="L27" s="172"/>
    </row>
    <row r="28" spans="1:17" ht="21.75" customHeight="1" x14ac:dyDescent="0.2">
      <c r="A28" s="203"/>
      <c r="B28" s="173" t="str">
        <f>IF(A28=0,"",VLOOKUP(A28,名簿入力!$B$9:$L$108,2))</f>
        <v/>
      </c>
      <c r="C28" s="151" t="str">
        <f>IF(A28=0,"",VLOOKUP(A28,名簿入力!$B$9:$L$108,5))</f>
        <v/>
      </c>
      <c r="D28" s="151" t="str">
        <f>IF(A28=0,"",VLOOKUP(A28,名簿入力!$B$9:$L$108,4))</f>
        <v/>
      </c>
      <c r="E28" s="213" t="str">
        <f>IF(A28=0,"",VLOOKUP(A28,名簿入力!$B$9:$L$108,6))</f>
        <v/>
      </c>
      <c r="F28" s="213"/>
      <c r="G28" s="58" t="str">
        <f>IF(A28=0,"",VLOOKUP(A28,名簿入力!$B$9:$L$108,7))</f>
        <v/>
      </c>
      <c r="H28" s="187" t="str">
        <f>IF(A28=0,"",VLOOKUP(A28,名簿入力!$B$9:$L$108,8))</f>
        <v/>
      </c>
      <c r="I28" s="58" t="str">
        <f>IF(A28=0,"",VLOOKUP(A28,名簿入力!$B$9:$L$108,9))</f>
        <v/>
      </c>
      <c r="J28" s="187" t="str">
        <f>IF(A28=0,"",VLOOKUP(A28,名簿入力!$B$9:$L$108,10))</f>
        <v/>
      </c>
      <c r="K28" s="188" t="str">
        <f>IF(A28=0,"",VLOOKUP(A28,名簿入力!$B$9:$L$108,11))</f>
        <v/>
      </c>
      <c r="L28" s="207"/>
    </row>
    <row r="29" spans="1:17" ht="21.75" customHeight="1" x14ac:dyDescent="0.2">
      <c r="A29" s="203"/>
      <c r="B29" s="173" t="str">
        <f>IF(A29=0,"",VLOOKUP(A29,名簿入力!$B$9:$L$108,2))</f>
        <v/>
      </c>
      <c r="C29" s="151" t="str">
        <f>IF(A29=0,"",VLOOKUP(A29,名簿入力!$B$9:$L$108,5))</f>
        <v/>
      </c>
      <c r="D29" s="151" t="str">
        <f>IF(A29=0,"",VLOOKUP(A29,名簿入力!$B$9:$L$108,4))</f>
        <v/>
      </c>
      <c r="E29" s="213" t="str">
        <f>IF(A29=0,"",VLOOKUP(A29,名簿入力!$B$9:$L$108,6))</f>
        <v/>
      </c>
      <c r="F29" s="213"/>
      <c r="G29" s="58" t="str">
        <f>IF(A29=0,"",VLOOKUP(A29,名簿入力!$B$9:$L$108,7))</f>
        <v/>
      </c>
      <c r="H29" s="187" t="str">
        <f>IF(A29=0,"",VLOOKUP(A29,名簿入力!$B$9:$L$108,8))</f>
        <v/>
      </c>
      <c r="I29" s="58" t="str">
        <f>IF(A29=0,"",VLOOKUP(A29,名簿入力!$B$9:$L$108,9))</f>
        <v/>
      </c>
      <c r="J29" s="187" t="str">
        <f>IF(A29=0,"",VLOOKUP(A29,名簿入力!$B$9:$L$108,10))</f>
        <v/>
      </c>
      <c r="K29" s="188" t="str">
        <f>IF(A29=0,"",VLOOKUP(A29,名簿入力!$B$9:$L$108,11))</f>
        <v/>
      </c>
      <c r="L29" s="207"/>
    </row>
    <row r="30" spans="1:17" ht="21.75" customHeight="1" x14ac:dyDescent="0.2">
      <c r="A30" s="203"/>
      <c r="B30" s="173" t="str">
        <f>IF(A30=0,"",VLOOKUP(A30,名簿入力!$B$9:$L$108,2))</f>
        <v/>
      </c>
      <c r="C30" s="151" t="str">
        <f>IF(A30=0,"",VLOOKUP(A30,名簿入力!$B$9:$L$108,5))</f>
        <v/>
      </c>
      <c r="D30" s="151" t="str">
        <f>IF(A30=0,"",VLOOKUP(A30,名簿入力!$B$9:$L$108,4))</f>
        <v/>
      </c>
      <c r="E30" s="213" t="str">
        <f>IF(A30=0,"",VLOOKUP(A30,名簿入力!$B$9:$L$108,6))</f>
        <v/>
      </c>
      <c r="F30" s="213"/>
      <c r="G30" s="58" t="str">
        <f>IF(A30=0,"",VLOOKUP(A30,名簿入力!$B$9:$L$108,7))</f>
        <v/>
      </c>
      <c r="H30" s="187" t="str">
        <f>IF(A30=0,"",VLOOKUP(A30,名簿入力!$B$9:$L$108,8))</f>
        <v/>
      </c>
      <c r="I30" s="58" t="str">
        <f>IF(A30=0,"",VLOOKUP(A30,名簿入力!$B$9:$L$108,9))</f>
        <v/>
      </c>
      <c r="J30" s="187" t="str">
        <f>IF(A30=0,"",VLOOKUP(A30,名簿入力!$B$9:$L$108,10))</f>
        <v/>
      </c>
      <c r="K30" s="188" t="str">
        <f>IF(A30=0,"",VLOOKUP(A30,名簿入力!$B$9:$L$108,11))</f>
        <v/>
      </c>
      <c r="L30" s="207"/>
    </row>
    <row r="31" spans="1:17" ht="21.75" customHeight="1" thickBot="1" x14ac:dyDescent="0.25">
      <c r="A31" s="204"/>
      <c r="B31" s="174" t="str">
        <f>IF(A31=0,"",VLOOKUP(A31,名簿入力!$B$9:$L$108,2))</f>
        <v/>
      </c>
      <c r="C31" s="189" t="str">
        <f>IF(A31=0,"",VLOOKUP(A31,名簿入力!$B$9:$L$108,5))</f>
        <v/>
      </c>
      <c r="D31" s="189" t="str">
        <f>IF(A31=0,"",VLOOKUP(A31,名簿入力!$B$9:$L$108,4))</f>
        <v/>
      </c>
      <c r="E31" s="221" t="str">
        <f>IF(A31=0,"",VLOOKUP(A31,名簿入力!$B$9:$L$108,6))</f>
        <v/>
      </c>
      <c r="F31" s="221"/>
      <c r="G31" s="190" t="str">
        <f>IF(A31=0,"",VLOOKUP(A31,名簿入力!$B$9:$L$108,7))</f>
        <v/>
      </c>
      <c r="H31" s="191" t="str">
        <f>IF(A31=0,"",VLOOKUP(A31,名簿入力!$B$9:$L$108,8))</f>
        <v/>
      </c>
      <c r="I31" s="190" t="str">
        <f>IF(A31=0,"",VLOOKUP(A31,名簿入力!$B$9:$L$108,9))</f>
        <v/>
      </c>
      <c r="J31" s="191" t="str">
        <f>IF(A31=0,"",VLOOKUP(A31,名簿入力!$B$9:$L$108,10))</f>
        <v/>
      </c>
      <c r="K31" s="192" t="str">
        <f>IF(A31=0,"",VLOOKUP(A31,名簿入力!$B$9:$L$108,11))</f>
        <v/>
      </c>
      <c r="L31" s="208"/>
    </row>
    <row r="32" spans="1:17" ht="21.75" customHeight="1" x14ac:dyDescent="0.2">
      <c r="A32" s="205"/>
      <c r="B32" s="175" t="str">
        <f>IF(A32=0,"",VLOOKUP(A32,名簿入力!$B$9:$L$108,2))</f>
        <v/>
      </c>
      <c r="C32" s="193" t="str">
        <f>IF(A32=0,"",VLOOKUP(A32,名簿入力!$B$9:$L$108,5))</f>
        <v/>
      </c>
      <c r="D32" s="193" t="str">
        <f>IF(A32=0,"",VLOOKUP(A32,名簿入力!$B$9:$L$108,4))</f>
        <v/>
      </c>
      <c r="E32" s="219" t="str">
        <f>IF(A32=0,"",VLOOKUP(A32,名簿入力!$B$9:$L$108,6))</f>
        <v/>
      </c>
      <c r="F32" s="219"/>
      <c r="G32" s="194" t="str">
        <f>IF(A32=0,"",VLOOKUP(A32,名簿入力!$B$9:$L$108,7))</f>
        <v/>
      </c>
      <c r="H32" s="195" t="str">
        <f>IF(A32=0,"",VLOOKUP(A32,名簿入力!$B$9:$L$108,8))</f>
        <v/>
      </c>
      <c r="I32" s="194" t="str">
        <f>IF(A32=0,"",VLOOKUP(A32,名簿入力!$B$9:$L$108,9))</f>
        <v/>
      </c>
      <c r="J32" s="195" t="str">
        <f>IF(A32=0,"",VLOOKUP(A32,名簿入力!$B$9:$L$108,10))</f>
        <v/>
      </c>
      <c r="K32" s="196" t="str">
        <f>IF(A32=0,"",VLOOKUP(A32,名簿入力!$B$9:$L$108,11))</f>
        <v/>
      </c>
      <c r="L32" s="209"/>
    </row>
    <row r="33" spans="1:12" ht="21.75" customHeight="1" x14ac:dyDescent="0.2">
      <c r="A33" s="203"/>
      <c r="B33" s="173" t="str">
        <f>IF(A33=0,"",VLOOKUP(A33,名簿入力!$B$9:$L$108,2))</f>
        <v/>
      </c>
      <c r="C33" s="151" t="str">
        <f>IF(A33=0,"",VLOOKUP(A33,名簿入力!$B$9:$L$108,5))</f>
        <v/>
      </c>
      <c r="D33" s="151" t="str">
        <f>IF(A33=0,"",VLOOKUP(A33,名簿入力!$B$9:$L$108,4))</f>
        <v/>
      </c>
      <c r="E33" s="213" t="str">
        <f>IF(A33=0,"",VLOOKUP(A33,名簿入力!$B$9:$L$108,6))</f>
        <v/>
      </c>
      <c r="F33" s="213"/>
      <c r="G33" s="58" t="str">
        <f>IF(A33=0,"",VLOOKUP(A33,名簿入力!$B$9:$L$108,7))</f>
        <v/>
      </c>
      <c r="H33" s="187" t="str">
        <f>IF(A33=0,"",VLOOKUP(A33,名簿入力!$B$9:$L$108,8))</f>
        <v/>
      </c>
      <c r="I33" s="58" t="str">
        <f>IF(A33=0,"",VLOOKUP(A33,名簿入力!$B$9:$L$108,9))</f>
        <v/>
      </c>
      <c r="J33" s="187" t="str">
        <f>IF(A33=0,"",VLOOKUP(A33,名簿入力!$B$9:$L$108,10))</f>
        <v/>
      </c>
      <c r="K33" s="188" t="str">
        <f>IF(A33=0,"",VLOOKUP(A33,名簿入力!$B$9:$L$108,11))</f>
        <v/>
      </c>
      <c r="L33" s="207"/>
    </row>
    <row r="34" spans="1:12" ht="21.75" customHeight="1" x14ac:dyDescent="0.2">
      <c r="A34" s="203"/>
      <c r="B34" s="173" t="str">
        <f>IF(A34=0,"",VLOOKUP(A34,名簿入力!$B$9:$L$108,2))</f>
        <v/>
      </c>
      <c r="C34" s="151" t="str">
        <f>IF(A34=0,"",VLOOKUP(A34,名簿入力!$B$9:$L$108,5))</f>
        <v/>
      </c>
      <c r="D34" s="151" t="str">
        <f>IF(A34=0,"",VLOOKUP(A34,名簿入力!$B$9:$L$108,4))</f>
        <v/>
      </c>
      <c r="E34" s="213" t="str">
        <f>IF(A34=0,"",VLOOKUP(A34,名簿入力!$B$9:$L$108,6))</f>
        <v/>
      </c>
      <c r="F34" s="213"/>
      <c r="G34" s="58" t="str">
        <f>IF(A34=0,"",VLOOKUP(A34,名簿入力!$B$9:$L$108,7))</f>
        <v/>
      </c>
      <c r="H34" s="187" t="str">
        <f>IF(A34=0,"",VLOOKUP(A34,名簿入力!$B$9:$L$108,8))</f>
        <v/>
      </c>
      <c r="I34" s="58" t="str">
        <f>IF(A34=0,"",VLOOKUP(A34,名簿入力!$B$9:$L$108,9))</f>
        <v/>
      </c>
      <c r="J34" s="187" t="str">
        <f>IF(A34=0,"",VLOOKUP(A34,名簿入力!$B$9:$L$108,10))</f>
        <v/>
      </c>
      <c r="K34" s="188" t="str">
        <f>IF(A34=0,"",VLOOKUP(A34,名簿入力!$B$9:$L$108,11))</f>
        <v/>
      </c>
      <c r="L34" s="207"/>
    </row>
    <row r="35" spans="1:12" ht="21.75" customHeight="1" x14ac:dyDescent="0.2">
      <c r="A35" s="203"/>
      <c r="B35" s="173" t="str">
        <f>IF(A35=0,"",VLOOKUP(A35,名簿入力!$B$9:$L$108,2))</f>
        <v/>
      </c>
      <c r="C35" s="151" t="str">
        <f>IF(A35=0,"",VLOOKUP(A35,名簿入力!$B$9:$L$108,5))</f>
        <v/>
      </c>
      <c r="D35" s="151" t="str">
        <f>IF(A35=0,"",VLOOKUP(A35,名簿入力!$B$9:$L$108,4))</f>
        <v/>
      </c>
      <c r="E35" s="213" t="str">
        <f>IF(A35=0,"",VLOOKUP(A35,名簿入力!$B$9:$L$108,6))</f>
        <v/>
      </c>
      <c r="F35" s="213"/>
      <c r="G35" s="58" t="str">
        <f>IF(A35=0,"",VLOOKUP(A35,名簿入力!$B$9:$L$108,7))</f>
        <v/>
      </c>
      <c r="H35" s="187" t="str">
        <f>IF(A35=0,"",VLOOKUP(A35,名簿入力!$B$9:$L$108,8))</f>
        <v/>
      </c>
      <c r="I35" s="58" t="str">
        <f>IF(A35=0,"",VLOOKUP(A35,名簿入力!$B$9:$L$108,9))</f>
        <v/>
      </c>
      <c r="J35" s="187" t="str">
        <f>IF(A35=0,"",VLOOKUP(A35,名簿入力!$B$9:$L$108,10))</f>
        <v/>
      </c>
      <c r="K35" s="188" t="str">
        <f>IF(A35=0,"",VLOOKUP(A35,名簿入力!$B$9:$L$108,11))</f>
        <v/>
      </c>
      <c r="L35" s="207"/>
    </row>
    <row r="36" spans="1:12" ht="21.75" customHeight="1" thickBot="1" x14ac:dyDescent="0.25">
      <c r="A36" s="206"/>
      <c r="B36" s="176" t="str">
        <f>IF(A36=0,"",VLOOKUP(A36,名簿入力!$B$9:$L$108,2))</f>
        <v/>
      </c>
      <c r="C36" s="197" t="str">
        <f>IF(A36=0,"",VLOOKUP(A36,名簿入力!$B$9:$L$108,5))</f>
        <v/>
      </c>
      <c r="D36" s="197" t="str">
        <f>IF(A36=0,"",VLOOKUP(A36,名簿入力!$B$9:$L$108,4))</f>
        <v/>
      </c>
      <c r="E36" s="218" t="str">
        <f>IF(A36=0,"",VLOOKUP(A36,名簿入力!$B$9:$L$108,6))</f>
        <v/>
      </c>
      <c r="F36" s="218"/>
      <c r="G36" s="198" t="str">
        <f>IF(A36=0,"",VLOOKUP(A36,名簿入力!$B$9:$L$108,7))</f>
        <v/>
      </c>
      <c r="H36" s="199" t="str">
        <f>IF(A36=0,"",VLOOKUP(A36,名簿入力!$B$9:$L$108,8))</f>
        <v/>
      </c>
      <c r="I36" s="198" t="str">
        <f>IF(A36=0,"",VLOOKUP(A36,名簿入力!$B$9:$L$108,9))</f>
        <v/>
      </c>
      <c r="J36" s="199" t="str">
        <f>IF(A36=0,"",VLOOKUP(A36,名簿入力!$B$9:$L$108,10))</f>
        <v/>
      </c>
      <c r="K36" s="200" t="str">
        <f>IF(A36=0,"",VLOOKUP(A36,名簿入力!$B$9:$L$108,11))</f>
        <v/>
      </c>
      <c r="L36" s="210"/>
    </row>
    <row r="37" spans="1:12" ht="21.75" customHeight="1" x14ac:dyDescent="0.2">
      <c r="A37" s="202"/>
      <c r="B37" s="177" t="str">
        <f>IF(A37=0,"",VLOOKUP(A37,名簿入力!$B$9:$L$108,2))</f>
        <v/>
      </c>
      <c r="C37" s="183" t="str">
        <f>IF(A37=0,"",VLOOKUP(A37,名簿入力!$B$9:$L$108,5))</f>
        <v/>
      </c>
      <c r="D37" s="183" t="str">
        <f>IF(A37=0,"",VLOOKUP(A37,名簿入力!$B$9:$L$108,4))</f>
        <v/>
      </c>
      <c r="E37" s="220" t="str">
        <f>IF(A37=0,"",VLOOKUP(A37,名簿入力!$B$9:$L$108,6))</f>
        <v/>
      </c>
      <c r="F37" s="220"/>
      <c r="G37" s="184" t="str">
        <f>IF(A37=0,"",VLOOKUP(A37,名簿入力!$B$9:$L$108,7))</f>
        <v/>
      </c>
      <c r="H37" s="185" t="str">
        <f>IF(A37=0,"",VLOOKUP(A37,名簿入力!$B$9:$L$108,8))</f>
        <v/>
      </c>
      <c r="I37" s="184" t="str">
        <f>IF(A37=0,"",VLOOKUP(A37,名簿入力!$B$9:$L$108,9))</f>
        <v/>
      </c>
      <c r="J37" s="185" t="str">
        <f>IF(A37=0,"",VLOOKUP(A37,名簿入力!$B$9:$L$108,10))</f>
        <v/>
      </c>
      <c r="K37" s="186" t="str">
        <f>IF(A37=0,"",VLOOKUP(A37,名簿入力!$B$9:$L$108,11))</f>
        <v/>
      </c>
      <c r="L37" s="172"/>
    </row>
    <row r="38" spans="1:12" ht="21.75" customHeight="1" x14ac:dyDescent="0.2">
      <c r="A38" s="203"/>
      <c r="B38" s="173" t="str">
        <f>IF(A38=0,"",VLOOKUP(A38,名簿入力!$B$9:$L$108,2))</f>
        <v/>
      </c>
      <c r="C38" s="151" t="str">
        <f>IF(A38=0,"",VLOOKUP(A38,名簿入力!$B$9:$L$108,5))</f>
        <v/>
      </c>
      <c r="D38" s="151" t="str">
        <f>IF(A38=0,"",VLOOKUP(A38,名簿入力!$B$9:$L$108,4))</f>
        <v/>
      </c>
      <c r="E38" s="213" t="str">
        <f>IF(A38=0,"",VLOOKUP(A38,名簿入力!$B$9:$L$108,6))</f>
        <v/>
      </c>
      <c r="F38" s="213"/>
      <c r="G38" s="58" t="str">
        <f>IF(A38=0,"",VLOOKUP(A38,名簿入力!$B$9:$L$108,7))</f>
        <v/>
      </c>
      <c r="H38" s="187" t="str">
        <f>IF(A38=0,"",VLOOKUP(A38,名簿入力!$B$9:$L$108,8))</f>
        <v/>
      </c>
      <c r="I38" s="58" t="str">
        <f>IF(A38=0,"",VLOOKUP(A38,名簿入力!$B$9:$L$108,9))</f>
        <v/>
      </c>
      <c r="J38" s="187" t="str">
        <f>IF(A38=0,"",VLOOKUP(A38,名簿入力!$B$9:$L$108,10))</f>
        <v/>
      </c>
      <c r="K38" s="188" t="str">
        <f>IF(A38=0,"",VLOOKUP(A38,名簿入力!$B$9:$L$108,11))</f>
        <v/>
      </c>
      <c r="L38" s="207"/>
    </row>
    <row r="39" spans="1:12" ht="21.75" customHeight="1" x14ac:dyDescent="0.2">
      <c r="A39" s="203"/>
      <c r="B39" s="173" t="str">
        <f>IF(A39=0,"",VLOOKUP(A39,名簿入力!$B$9:$L$108,2))</f>
        <v/>
      </c>
      <c r="C39" s="151" t="str">
        <f>IF(A39=0,"",VLOOKUP(A39,名簿入力!$B$9:$L$108,5))</f>
        <v/>
      </c>
      <c r="D39" s="151" t="str">
        <f>IF(A39=0,"",VLOOKUP(A39,名簿入力!$B$9:$L$108,4))</f>
        <v/>
      </c>
      <c r="E39" s="213" t="str">
        <f>IF(A39=0,"",VLOOKUP(A39,名簿入力!$B$9:$L$108,6))</f>
        <v/>
      </c>
      <c r="F39" s="213"/>
      <c r="G39" s="58" t="str">
        <f>IF(A39=0,"",VLOOKUP(A39,名簿入力!$B$9:$L$108,7))</f>
        <v/>
      </c>
      <c r="H39" s="187" t="str">
        <f>IF(A39=0,"",VLOOKUP(A39,名簿入力!$B$9:$L$108,8))</f>
        <v/>
      </c>
      <c r="I39" s="58" t="str">
        <f>IF(A39=0,"",VLOOKUP(A39,名簿入力!$B$9:$L$108,9))</f>
        <v/>
      </c>
      <c r="J39" s="187" t="str">
        <f>IF(A39=0,"",VLOOKUP(A39,名簿入力!$B$9:$L$108,10))</f>
        <v/>
      </c>
      <c r="K39" s="188" t="str">
        <f>IF(A39=0,"",VLOOKUP(A39,名簿入力!$B$9:$L$108,11))</f>
        <v/>
      </c>
      <c r="L39" s="207"/>
    </row>
    <row r="40" spans="1:12" ht="21.75" customHeight="1" x14ac:dyDescent="0.2">
      <c r="A40" s="203"/>
      <c r="B40" s="173" t="str">
        <f>IF(A40=0,"",VLOOKUP(A40,名簿入力!$B$9:$L$108,2))</f>
        <v/>
      </c>
      <c r="C40" s="151" t="str">
        <f>IF(A40=0,"",VLOOKUP(A40,名簿入力!$B$9:$L$108,5))</f>
        <v/>
      </c>
      <c r="D40" s="151" t="str">
        <f>IF(A40=0,"",VLOOKUP(A40,名簿入力!$B$9:$L$108,4))</f>
        <v/>
      </c>
      <c r="E40" s="213" t="str">
        <f>IF(A40=0,"",VLOOKUP(A40,名簿入力!$B$9:$L$108,6))</f>
        <v/>
      </c>
      <c r="F40" s="213"/>
      <c r="G40" s="58" t="str">
        <f>IF(A40=0,"",VLOOKUP(A40,名簿入力!$B$9:$L$108,7))</f>
        <v/>
      </c>
      <c r="H40" s="187" t="str">
        <f>IF(A40=0,"",VLOOKUP(A40,名簿入力!$B$9:$L$108,8))</f>
        <v/>
      </c>
      <c r="I40" s="58" t="str">
        <f>IF(A40=0,"",VLOOKUP(A40,名簿入力!$B$9:$L$108,9))</f>
        <v/>
      </c>
      <c r="J40" s="187" t="str">
        <f>IF(A40=0,"",VLOOKUP(A40,名簿入力!$B$9:$L$108,10))</f>
        <v/>
      </c>
      <c r="K40" s="188" t="str">
        <f>IF(A40=0,"",VLOOKUP(A40,名簿入力!$B$9:$L$108,11))</f>
        <v/>
      </c>
      <c r="L40" s="207"/>
    </row>
    <row r="41" spans="1:12" ht="21.75" customHeight="1" thickBot="1" x14ac:dyDescent="0.25">
      <c r="A41" s="206"/>
      <c r="B41" s="176" t="str">
        <f>IF(A41=0,"",VLOOKUP(A41,名簿入力!$B$9:$L$108,2))</f>
        <v/>
      </c>
      <c r="C41" s="197" t="str">
        <f>IF(A41=0,"",VLOOKUP(A41,名簿入力!$B$9:$L$108,5))</f>
        <v/>
      </c>
      <c r="D41" s="197" t="str">
        <f>IF(A41=0,"",VLOOKUP(A41,名簿入力!$B$9:$L$108,4))</f>
        <v/>
      </c>
      <c r="E41" s="218" t="str">
        <f>IF(A41=0,"",VLOOKUP(A41,名簿入力!$B$9:$L$108,6))</f>
        <v/>
      </c>
      <c r="F41" s="218"/>
      <c r="G41" s="198" t="str">
        <f>IF(A41=0,"",VLOOKUP(A41,名簿入力!$B$9:$L$108,7))</f>
        <v/>
      </c>
      <c r="H41" s="199" t="str">
        <f>IF(A41=0,"",VLOOKUP(A41,名簿入力!$B$9:$L$108,8))</f>
        <v/>
      </c>
      <c r="I41" s="198" t="str">
        <f>IF(A41=0,"",VLOOKUP(A41,名簿入力!$B$9:$L$108,9))</f>
        <v/>
      </c>
      <c r="J41" s="199" t="str">
        <f>IF(A41=0,"",VLOOKUP(A41,名簿入力!$B$9:$L$108,10))</f>
        <v/>
      </c>
      <c r="K41" s="200" t="str">
        <f>IF(A41=0,"",VLOOKUP(A41,名簿入力!$B$9:$L$108,11))</f>
        <v/>
      </c>
      <c r="L41" s="210"/>
    </row>
    <row r="42" spans="1:12" ht="16.5" customHeight="1" x14ac:dyDescent="0.2">
      <c r="A42" s="56" t="s">
        <v>74</v>
      </c>
      <c r="B42" s="56"/>
      <c r="C42" s="56"/>
      <c r="D42" s="56"/>
      <c r="E42" s="56"/>
      <c r="F42" s="56"/>
      <c r="G42" s="56"/>
      <c r="H42" s="56"/>
      <c r="I42" s="56"/>
      <c r="J42" s="56"/>
      <c r="K42" s="56"/>
      <c r="L42" s="12"/>
    </row>
    <row r="43" spans="1:12" ht="16.5" customHeight="1" x14ac:dyDescent="0.2">
      <c r="A43" s="56" t="s">
        <v>75</v>
      </c>
      <c r="B43" s="56"/>
      <c r="C43" s="56"/>
      <c r="D43" s="56"/>
      <c r="E43" s="56"/>
      <c r="F43" s="56"/>
      <c r="G43" s="56"/>
      <c r="H43" s="56"/>
      <c r="I43" s="56"/>
      <c r="J43" s="56"/>
      <c r="K43" s="56"/>
      <c r="L43" s="12"/>
    </row>
    <row r="44" spans="1:12" ht="16.5" customHeight="1" x14ac:dyDescent="0.2">
      <c r="A44" s="56" t="s">
        <v>76</v>
      </c>
      <c r="B44" s="56"/>
      <c r="C44" s="56"/>
      <c r="D44" s="56"/>
      <c r="E44" s="56"/>
      <c r="F44" s="56"/>
      <c r="G44" s="56"/>
      <c r="H44" s="56"/>
      <c r="I44" s="56"/>
      <c r="J44" s="56"/>
      <c r="K44" s="56"/>
      <c r="L44" s="12"/>
    </row>
    <row r="45" spans="1:12" ht="16.5" customHeight="1" x14ac:dyDescent="0.2">
      <c r="A45" s="56" t="s">
        <v>77</v>
      </c>
      <c r="B45" s="56"/>
      <c r="C45" s="56"/>
      <c r="D45" s="56"/>
      <c r="E45" s="56"/>
      <c r="F45" s="56"/>
      <c r="G45" s="56"/>
      <c r="H45" s="56"/>
      <c r="I45" s="56"/>
      <c r="J45" s="56"/>
      <c r="K45" s="56"/>
      <c r="L45" s="12"/>
    </row>
    <row r="46" spans="1:12" x14ac:dyDescent="0.2">
      <c r="A46" s="13" t="s">
        <v>78</v>
      </c>
      <c r="B46" s="9"/>
      <c r="C46" s="9"/>
      <c r="D46" s="9"/>
      <c r="E46" s="9"/>
      <c r="F46" s="9"/>
      <c r="G46" s="9"/>
      <c r="H46" s="9"/>
      <c r="I46" s="9"/>
      <c r="J46" s="9"/>
      <c r="K46" s="9"/>
      <c r="L46" s="9"/>
    </row>
    <row r="47" spans="1:12" ht="13.5" thickBot="1" x14ac:dyDescent="0.25">
      <c r="A47" s="9"/>
      <c r="B47" s="9"/>
      <c r="C47" s="9"/>
      <c r="D47" s="9"/>
      <c r="E47" s="9"/>
      <c r="F47" s="9"/>
      <c r="G47" s="9"/>
      <c r="H47" s="9"/>
      <c r="I47" s="9"/>
      <c r="J47" s="9"/>
      <c r="K47" s="9"/>
      <c r="L47" s="9"/>
    </row>
    <row r="48" spans="1:12" ht="23" thickBot="1" x14ac:dyDescent="0.5">
      <c r="A48" s="9"/>
      <c r="B48" s="215" t="s">
        <v>79</v>
      </c>
      <c r="C48" s="215"/>
      <c r="D48" s="215"/>
      <c r="E48" s="216">
        <f>COUNTA(A7:A41)</f>
        <v>0</v>
      </c>
      <c r="F48" s="217"/>
      <c r="G48" s="214" t="s">
        <v>80</v>
      </c>
      <c r="H48" s="215"/>
      <c r="I48" s="215"/>
      <c r="J48" s="215"/>
      <c r="K48" s="14">
        <f>+K51+L51</f>
        <v>70</v>
      </c>
      <c r="L48" s="9"/>
    </row>
    <row r="49" spans="1:12" x14ac:dyDescent="0.2">
      <c r="A49" s="9"/>
      <c r="B49" s="9"/>
      <c r="C49" s="9"/>
      <c r="D49" s="9"/>
      <c r="E49" s="9"/>
      <c r="F49" s="9"/>
      <c r="G49" s="9"/>
      <c r="H49" s="9"/>
      <c r="I49" s="9"/>
      <c r="J49" s="9"/>
      <c r="K49" s="9"/>
      <c r="L49" s="9"/>
    </row>
    <row r="51" spans="1:12" ht="13.5" hidden="1" customHeight="1" x14ac:dyDescent="0.45">
      <c r="B51" s="1" t="s">
        <v>81</v>
      </c>
      <c r="G51" s="3"/>
      <c r="H51" s="3"/>
      <c r="I51" s="1" t="s">
        <v>82</v>
      </c>
      <c r="K51" s="53">
        <f>COUNTA(G7:G41)</f>
        <v>35</v>
      </c>
      <c r="L51" s="53">
        <f>COUNTA(I7:I41)</f>
        <v>35</v>
      </c>
    </row>
    <row r="52" spans="1:12" ht="14" hidden="1" x14ac:dyDescent="0.3">
      <c r="B52" s="4" t="s">
        <v>60</v>
      </c>
      <c r="C52" s="4"/>
      <c r="G52" s="3"/>
      <c r="H52" s="3"/>
      <c r="I52" s="1" t="s">
        <v>83</v>
      </c>
    </row>
    <row r="53" spans="1:12" ht="14" hidden="1" x14ac:dyDescent="0.3">
      <c r="B53" s="4"/>
      <c r="C53" s="4"/>
      <c r="G53" s="3"/>
      <c r="H53" s="3"/>
      <c r="I53" s="1" t="s">
        <v>84</v>
      </c>
    </row>
    <row r="54" spans="1:12" ht="14" hidden="1" x14ac:dyDescent="0.3">
      <c r="B54" s="4"/>
      <c r="C54" s="4"/>
      <c r="G54" s="3"/>
      <c r="H54" s="3"/>
    </row>
    <row r="55" spans="1:12" ht="14" hidden="1" x14ac:dyDescent="0.3">
      <c r="B55" s="4"/>
      <c r="C55" s="4"/>
      <c r="G55" s="3"/>
      <c r="H55" s="3"/>
    </row>
    <row r="56" spans="1:12" ht="14" hidden="1" x14ac:dyDescent="0.3">
      <c r="B56" s="4"/>
      <c r="C56" s="4"/>
      <c r="G56" s="3"/>
      <c r="H56" s="3"/>
    </row>
    <row r="57" spans="1:12" ht="14" x14ac:dyDescent="0.3">
      <c r="B57" s="3"/>
      <c r="C57" s="3"/>
      <c r="G57" s="3"/>
      <c r="H57" s="3"/>
    </row>
    <row r="58" spans="1:12" ht="14" x14ac:dyDescent="0.3">
      <c r="B58" s="3"/>
      <c r="C58" s="3"/>
      <c r="G58" s="4"/>
      <c r="H58" s="4"/>
    </row>
    <row r="59" spans="1:12" ht="14" x14ac:dyDescent="0.3">
      <c r="B59" s="3"/>
      <c r="C59" s="3"/>
      <c r="G59" s="4"/>
      <c r="H59" s="4"/>
    </row>
    <row r="60" spans="1:12" ht="14" x14ac:dyDescent="0.3">
      <c r="B60" s="3"/>
      <c r="C60" s="3"/>
      <c r="G60" s="3"/>
      <c r="H60" s="3"/>
    </row>
    <row r="61" spans="1:12" ht="14" x14ac:dyDescent="0.3">
      <c r="G61" s="3"/>
      <c r="H61" s="3"/>
    </row>
    <row r="62" spans="1:12" x14ac:dyDescent="0.2">
      <c r="G62" s="4"/>
      <c r="H62" s="4"/>
    </row>
    <row r="63" spans="1:12" x14ac:dyDescent="0.2">
      <c r="G63" s="4"/>
      <c r="H63" s="4"/>
    </row>
    <row r="64" spans="1:12" x14ac:dyDescent="0.2">
      <c r="G64" s="4"/>
      <c r="H64" s="4"/>
    </row>
    <row r="65" spans="7:8" x14ac:dyDescent="0.2">
      <c r="G65" s="4"/>
      <c r="H65" s="4"/>
    </row>
  </sheetData>
  <sheetProtection sheet="1"/>
  <protectedRanges>
    <protectedRange sqref="B3:C3" name="大会名"/>
    <protectedRange sqref="I3" name="所属_1"/>
    <protectedRange sqref="L7:L41" name="種目"/>
    <protectedRange sqref="G7:K41" name="種目_1_4"/>
    <protectedRange sqref="A28:A34" name="名簿_1_1" securityDescriptor="O:WDG:WDD:(A;;CC;;;WD)"/>
    <protectedRange sqref="A8:A27" name="名簿_1_2" securityDescriptor="O:WDG:WDD:(A;;CC;;;WD)"/>
  </protectedRanges>
  <mergeCells count="51">
    <mergeCell ref="E9:F9"/>
    <mergeCell ref="E11:F11"/>
    <mergeCell ref="E15:F15"/>
    <mergeCell ref="E18:F18"/>
    <mergeCell ref="E33:F33"/>
    <mergeCell ref="E25:F25"/>
    <mergeCell ref="E26:F26"/>
    <mergeCell ref="E17:F17"/>
    <mergeCell ref="E16:F16"/>
    <mergeCell ref="E13:F13"/>
    <mergeCell ref="E14:F14"/>
    <mergeCell ref="E10:F10"/>
    <mergeCell ref="B48:D48"/>
    <mergeCell ref="G48:J48"/>
    <mergeCell ref="E48:F48"/>
    <mergeCell ref="E19:F19"/>
    <mergeCell ref="E41:F41"/>
    <mergeCell ref="E32:F32"/>
    <mergeCell ref="E22:F22"/>
    <mergeCell ref="E24:F24"/>
    <mergeCell ref="E31:F31"/>
    <mergeCell ref="E30:F30"/>
    <mergeCell ref="E23:F23"/>
    <mergeCell ref="E34:F34"/>
    <mergeCell ref="E29:F29"/>
    <mergeCell ref="A1:L1"/>
    <mergeCell ref="B3:E3"/>
    <mergeCell ref="A5:A6"/>
    <mergeCell ref="B5:B6"/>
    <mergeCell ref="D5:D6"/>
    <mergeCell ref="E5:E6"/>
    <mergeCell ref="L5:L6"/>
    <mergeCell ref="G5:K5"/>
    <mergeCell ref="C5:C6"/>
    <mergeCell ref="F5:F6"/>
    <mergeCell ref="N3:S3"/>
    <mergeCell ref="H3:I3"/>
    <mergeCell ref="J3:K3"/>
    <mergeCell ref="E40:F40"/>
    <mergeCell ref="E39:F39"/>
    <mergeCell ref="E7:F7"/>
    <mergeCell ref="E8:F8"/>
    <mergeCell ref="E20:F20"/>
    <mergeCell ref="E21:F21"/>
    <mergeCell ref="E12:F12"/>
    <mergeCell ref="E36:F36"/>
    <mergeCell ref="E37:F37"/>
    <mergeCell ref="E38:F38"/>
    <mergeCell ref="E35:F35"/>
    <mergeCell ref="E27:F27"/>
    <mergeCell ref="E28:F28"/>
  </mergeCells>
  <phoneticPr fontId="2"/>
  <conditionalFormatting sqref="Q7:Q21">
    <cfRule type="cellIs" dxfId="0" priority="1" stopIfTrue="1" operator="greaterThan">
      <formula>3</formula>
    </cfRule>
  </conditionalFormatting>
  <dataValidations count="4">
    <dataValidation imeMode="halfAlpha" allowBlank="1" showInputMessage="1" showErrorMessage="1" sqref="A7:A34 A41" xr:uid="{515B3F70-CF34-41A1-A235-2BF30954FC43}"/>
    <dataValidation type="list" imeMode="hiragana" allowBlank="1" showInputMessage="1" showErrorMessage="1" sqref="F3" xr:uid="{94EAA8D2-D1F9-482F-ABDA-E65BB6B02F2D}">
      <formula1>$B$52:$B$56</formula1>
    </dataValidation>
    <dataValidation type="list" imeMode="hiragana" allowBlank="1" showInputMessage="1" showErrorMessage="1" sqref="B3:E3" xr:uid="{49530180-2892-4ABE-A37D-E1882CBE9831}">
      <formula1>$B$51:$B$55</formula1>
    </dataValidation>
    <dataValidation imeMode="halfKatakana" allowBlank="1" showInputMessage="1" showErrorMessage="1" sqref="C7:C41" xr:uid="{A436262D-7F9D-4CD4-9DA2-2E7AEC702F7A}"/>
  </dataValidations>
  <printOptions horizontalCentered="1" verticalCentered="1"/>
  <pageMargins left="0.19685039370078741" right="0.19685039370078741" top="0.39370078740157483" bottom="0.19685039370078741" header="0.51181102362204722" footer="0.19685039370078741"/>
  <pageSetup paperSize="9" scale="88" orientation="portrait" verticalDpi="4294967292" r:id="rId1"/>
  <headerFooter alignWithMargins="0"/>
  <ignoredErrors>
    <ignoredError sqref="N10:N11 N14:N15" numberStoredAsText="1"/>
  </ignoredError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27E93-84F3-423F-B75D-B647C21C2910}">
  <sheetPr>
    <tabColor theme="0"/>
  </sheetPr>
  <dimension ref="A1:O48"/>
  <sheetViews>
    <sheetView workbookViewId="0">
      <selection activeCell="A36" sqref="A33:H41"/>
    </sheetView>
  </sheetViews>
  <sheetFormatPr defaultColWidth="9" defaultRowHeight="13" x14ac:dyDescent="0.2"/>
  <cols>
    <col min="1" max="2" width="2.453125" style="37" customWidth="1"/>
    <col min="3" max="4" width="6.1796875" style="37" customWidth="1"/>
    <col min="5" max="5" width="5" style="37" customWidth="1"/>
    <col min="6" max="6" width="6.1796875" style="37" customWidth="1"/>
    <col min="7" max="7" width="5.7265625" style="37" customWidth="1"/>
    <col min="8" max="8" width="1.1796875" style="37" customWidth="1"/>
    <col min="9" max="10" width="2.453125" style="37" customWidth="1"/>
    <col min="11" max="12" width="6.1796875" style="37" customWidth="1"/>
    <col min="13" max="13" width="5" style="37" customWidth="1"/>
    <col min="14" max="14" width="6.1796875" style="37" customWidth="1"/>
    <col min="15" max="15" width="5.7265625" style="37" customWidth="1"/>
    <col min="16" max="16384" width="9" style="37"/>
  </cols>
  <sheetData>
    <row r="1" spans="1:15" x14ac:dyDescent="0.2">
      <c r="A1" s="28" t="s">
        <v>103</v>
      </c>
      <c r="B1" s="36"/>
      <c r="C1" s="36"/>
      <c r="D1" s="36"/>
      <c r="E1" s="36"/>
      <c r="F1" s="36"/>
      <c r="G1" s="36"/>
      <c r="H1" s="36"/>
      <c r="I1" s="36"/>
      <c r="J1" s="36"/>
      <c r="K1" s="36"/>
      <c r="L1" s="36"/>
      <c r="M1" s="36"/>
      <c r="N1" s="36"/>
      <c r="O1" s="36"/>
    </row>
    <row r="2" spans="1:15" ht="13.5" thickBot="1" x14ac:dyDescent="0.25">
      <c r="A2" s="36" t="s">
        <v>86</v>
      </c>
      <c r="B2" s="36"/>
      <c r="C2" s="36"/>
      <c r="D2" s="36"/>
      <c r="E2" s="36"/>
      <c r="F2" s="36"/>
      <c r="G2" s="36"/>
      <c r="H2" s="36"/>
      <c r="I2" s="36"/>
      <c r="J2" s="36"/>
      <c r="K2" s="36"/>
      <c r="L2" s="36" t="s">
        <v>87</v>
      </c>
      <c r="M2" s="36"/>
      <c r="N2" s="36"/>
      <c r="O2" s="36"/>
    </row>
    <row r="3" spans="1:15" ht="14" x14ac:dyDescent="0.2">
      <c r="A3" s="288" t="s">
        <v>88</v>
      </c>
      <c r="B3" s="289"/>
      <c r="C3" s="290" t="s">
        <v>104</v>
      </c>
      <c r="D3" s="290"/>
      <c r="E3" s="38" t="s">
        <v>12</v>
      </c>
      <c r="F3" s="304"/>
      <c r="G3" s="305"/>
      <c r="H3" s="286"/>
      <c r="I3" s="288" t="s">
        <v>88</v>
      </c>
      <c r="J3" s="289"/>
      <c r="K3" s="310" t="s">
        <v>105</v>
      </c>
      <c r="L3" s="290"/>
      <c r="M3" s="38" t="s">
        <v>12</v>
      </c>
      <c r="N3" s="304"/>
      <c r="O3" s="305"/>
    </row>
    <row r="4" spans="1:15" ht="14" x14ac:dyDescent="0.2">
      <c r="A4" s="297" t="s">
        <v>95</v>
      </c>
      <c r="B4" s="298"/>
      <c r="C4" s="308" t="e">
        <f>IF(B6="","",VLOOKUP(B6,名簿入力!$B$8:$G$106,6,FALSE))</f>
        <v>#N/A</v>
      </c>
      <c r="D4" s="309" t="e">
        <f>IF(#REF!="","",VLOOKUP(#REF!,名簿入力!#REF!,6,FALSE))</f>
        <v>#REF!</v>
      </c>
      <c r="E4" s="309" t="e">
        <f>IF(#REF!="","",VLOOKUP(#REF!,名簿入力!#REF!,6,FALSE))</f>
        <v>#REF!</v>
      </c>
      <c r="F4" s="309" t="e">
        <f>IF(#REF!="","",VLOOKUP(#REF!,名簿入力!#REF!,6,FALSE))</f>
        <v>#REF!</v>
      </c>
      <c r="G4" s="39"/>
      <c r="H4" s="286"/>
      <c r="I4" s="297" t="s">
        <v>95</v>
      </c>
      <c r="J4" s="298"/>
      <c r="K4" s="308" t="e">
        <f>IF(J6="","",VLOOKUP(J6,名簿入力!$B$8:$G$106,6,FALSE))</f>
        <v>#N/A</v>
      </c>
      <c r="L4" s="309" t="e">
        <f>IF(#REF!="","",VLOOKUP(#REF!,名簿入力!#REF!,6,FALSE))</f>
        <v>#REF!</v>
      </c>
      <c r="M4" s="309" t="e">
        <f>IF(#REF!="","",VLOOKUP(#REF!,名簿入力!#REF!,6,FALSE))</f>
        <v>#REF!</v>
      </c>
      <c r="N4" s="309" t="e">
        <f>IF(#REF!="","",VLOOKUP(#REF!,名簿入力!#REF!,6,FALSE))</f>
        <v>#REF!</v>
      </c>
      <c r="O4" s="39"/>
    </row>
    <row r="5" spans="1:15" x14ac:dyDescent="0.2">
      <c r="A5" s="40" t="s">
        <v>89</v>
      </c>
      <c r="B5" s="306" t="s">
        <v>65</v>
      </c>
      <c r="C5" s="306"/>
      <c r="D5" s="306" t="s">
        <v>90</v>
      </c>
      <c r="E5" s="306"/>
      <c r="F5" s="306"/>
      <c r="G5" s="41" t="s">
        <v>10</v>
      </c>
      <c r="H5" s="286"/>
      <c r="I5" s="40" t="s">
        <v>89</v>
      </c>
      <c r="J5" s="306" t="s">
        <v>65</v>
      </c>
      <c r="K5" s="306"/>
      <c r="L5" s="306" t="s">
        <v>90</v>
      </c>
      <c r="M5" s="306"/>
      <c r="N5" s="306"/>
      <c r="O5" s="41" t="s">
        <v>10</v>
      </c>
    </row>
    <row r="6" spans="1:15" ht="15" customHeight="1" x14ac:dyDescent="0.2">
      <c r="A6" s="293" t="s">
        <v>30</v>
      </c>
      <c r="B6" s="302">
        <v>1737</v>
      </c>
      <c r="C6" s="303"/>
      <c r="D6" s="307" t="e">
        <f>IF(B6="","",VLOOKUP(B6,名簿入力!$B$8:$G$106,2,FALSE))</f>
        <v>#N/A</v>
      </c>
      <c r="E6" s="307" t="e">
        <f>IF(D6="","",LOOKUP(D6,名簿入力!E$8:E$106,名簿入力!F$8:F$106))</f>
        <v>#N/A</v>
      </c>
      <c r="F6" s="307" t="e">
        <f>IF(E6="","",LOOKUP(E6,名簿入力!F$8:F$106,名簿入力!G$8:G$106))</f>
        <v>#N/A</v>
      </c>
      <c r="G6" s="42" t="e">
        <f>IF(B6="","",VLOOKUP(B6,名簿入力!$B$8:$G$106,5,FALSE))</f>
        <v>#N/A</v>
      </c>
      <c r="H6" s="286"/>
      <c r="I6" s="293" t="s">
        <v>30</v>
      </c>
      <c r="J6" s="287">
        <v>1732</v>
      </c>
      <c r="K6" s="287"/>
      <c r="L6" s="307" t="e">
        <f>IF(J6="","",VLOOKUP(J6,名簿入力!$B$8:$G$106,2,FALSE))</f>
        <v>#N/A</v>
      </c>
      <c r="M6" s="307" t="e">
        <f>IF(L6="","",LOOKUP(L6,名簿入力!#REF!,名簿入力!J$8:J$106))</f>
        <v>#N/A</v>
      </c>
      <c r="N6" s="307" t="e">
        <f>IF(M6="","",LOOKUP(M6,名簿入力!J$8:J$106,名簿入力!K$8:K$106))</f>
        <v>#N/A</v>
      </c>
      <c r="O6" s="42" t="e">
        <f>IF(J6="","",VLOOKUP(J6,名簿入力!$B$8:$G$106,5,FALSE))</f>
        <v>#N/A</v>
      </c>
    </row>
    <row r="7" spans="1:15" ht="15" customHeight="1" x14ac:dyDescent="0.2">
      <c r="A7" s="294" t="e">
        <f>IF(B7="","",VLOOKUP(B7,名簿入力!B$8:G$106,4,FALSE))</f>
        <v>#N/A</v>
      </c>
      <c r="B7" s="299">
        <v>1738</v>
      </c>
      <c r="C7" s="300"/>
      <c r="D7" s="301" t="e">
        <f>IF(B7="","",VLOOKUP(B7,名簿入力!$B$8:$G$106,2,FALSE))</f>
        <v>#N/A</v>
      </c>
      <c r="E7" s="301" t="e">
        <f>IF(D7="","",LOOKUP(D7,名簿入力!E$8:E$106,名簿入力!F$8:F$106))</f>
        <v>#N/A</v>
      </c>
      <c r="F7" s="301" t="e">
        <f>IF(E7="","",LOOKUP(E7,名簿入力!F$8:F$106,名簿入力!G$8:G$106))</f>
        <v>#N/A</v>
      </c>
      <c r="G7" s="43" t="e">
        <f>IF(B7="","",VLOOKUP(B7,名簿入力!$B$8:$G$106,5,FALSE))</f>
        <v>#N/A</v>
      </c>
      <c r="H7" s="286"/>
      <c r="I7" s="294" t="e">
        <f>IF(J7="","",VLOOKUP(J7,名簿入力!J$8:K$106,4,FALSE))</f>
        <v>#N/A</v>
      </c>
      <c r="J7" s="291">
        <v>7861</v>
      </c>
      <c r="K7" s="291"/>
      <c r="L7" s="301" t="e">
        <f>IF(J7="","",VLOOKUP(J7,名簿入力!$B$8:$G$106,2,FALSE))</f>
        <v>#N/A</v>
      </c>
      <c r="M7" s="301" t="e">
        <f>IF(L7="","",LOOKUP(L7,名簿入力!#REF!,名簿入力!J$8:J$106))</f>
        <v>#N/A</v>
      </c>
      <c r="N7" s="301" t="e">
        <f>IF(M7="","",LOOKUP(M7,名簿入力!J$8:J$106,名簿入力!K$8:K$106))</f>
        <v>#N/A</v>
      </c>
      <c r="O7" s="43" t="e">
        <f>IF(J7="","",VLOOKUP(J7,名簿入力!$B$8:$G$106,5,FALSE))</f>
        <v>#N/A</v>
      </c>
    </row>
    <row r="8" spans="1:15" ht="15" customHeight="1" x14ac:dyDescent="0.2">
      <c r="A8" s="294" t="e">
        <f>IF(B8="","",VLOOKUP(B8,名簿入力!B$8:G$106,4,FALSE))</f>
        <v>#N/A</v>
      </c>
      <c r="B8" s="299">
        <v>1733</v>
      </c>
      <c r="C8" s="300"/>
      <c r="D8" s="301" t="e">
        <f>IF(B8="","",VLOOKUP(B8,名簿入力!$B$8:$G$106,2,FALSE))</f>
        <v>#N/A</v>
      </c>
      <c r="E8" s="301" t="e">
        <f>IF(D8="","",LOOKUP(D8,名簿入力!E$8:E$106,名簿入力!F$8:F$106))</f>
        <v>#N/A</v>
      </c>
      <c r="F8" s="301" t="e">
        <f>IF(E8="","",LOOKUP(E8,名簿入力!F$8:F$106,名簿入力!G$8:G$106))</f>
        <v>#N/A</v>
      </c>
      <c r="G8" s="43" t="e">
        <f>IF(B8="","",VLOOKUP(B8,名簿入力!$B$8:$G$106,5,FALSE))</f>
        <v>#N/A</v>
      </c>
      <c r="H8" s="286"/>
      <c r="I8" s="294" t="e">
        <f>IF(J8="","",VLOOKUP(J8,名簿入力!J$8:K$106,4,FALSE))</f>
        <v>#N/A</v>
      </c>
      <c r="J8" s="291">
        <v>1730</v>
      </c>
      <c r="K8" s="291"/>
      <c r="L8" s="301" t="e">
        <f>IF(J8="","",VLOOKUP(J8,名簿入力!$B$8:$G$106,2,FALSE))</f>
        <v>#N/A</v>
      </c>
      <c r="M8" s="301" t="e">
        <f>IF(L8="","",LOOKUP(L8,名簿入力!#REF!,名簿入力!J$8:J$106))</f>
        <v>#N/A</v>
      </c>
      <c r="N8" s="301" t="e">
        <f>IF(M8="","",LOOKUP(M8,名簿入力!J$8:J$106,名簿入力!K$8:K$106))</f>
        <v>#N/A</v>
      </c>
      <c r="O8" s="43" t="e">
        <f>IF(J8="","",VLOOKUP(J8,名簿入力!$B$8:$G$106,5,FALSE))</f>
        <v>#N/A</v>
      </c>
    </row>
    <row r="9" spans="1:15" ht="15" customHeight="1" x14ac:dyDescent="0.2">
      <c r="A9" s="294" t="e">
        <f>IF(B9="","",VLOOKUP(B9,名簿入力!B$8:G$106,4,FALSE))</f>
        <v>#N/A</v>
      </c>
      <c r="B9" s="299">
        <v>7859</v>
      </c>
      <c r="C9" s="300"/>
      <c r="D9" s="301" t="e">
        <f>IF(B9="","",VLOOKUP(B9,名簿入力!$B$8:$G$106,2,FALSE))</f>
        <v>#N/A</v>
      </c>
      <c r="E9" s="301" t="e">
        <f>IF(D9="","",LOOKUP(D9,名簿入力!E$8:E$106,名簿入力!F$8:F$106))</f>
        <v>#N/A</v>
      </c>
      <c r="F9" s="301" t="e">
        <f>IF(E9="","",LOOKUP(E9,名簿入力!F$8:F$106,名簿入力!G$8:G$106))</f>
        <v>#N/A</v>
      </c>
      <c r="G9" s="43" t="e">
        <f>IF(B9="","",VLOOKUP(B9,名簿入力!$B$8:$G$106,5,FALSE))</f>
        <v>#N/A</v>
      </c>
      <c r="H9" s="286"/>
      <c r="I9" s="294" t="e">
        <f>IF(J9="","",VLOOKUP(J9,名簿入力!J$8:K$106,4,FALSE))</f>
        <v>#N/A</v>
      </c>
      <c r="J9" s="291">
        <v>1729</v>
      </c>
      <c r="K9" s="291"/>
      <c r="L9" s="301" t="e">
        <f>IF(J9="","",VLOOKUP(J9,名簿入力!$B$8:$G$106,2,FALSE))</f>
        <v>#N/A</v>
      </c>
      <c r="M9" s="301" t="e">
        <f>IF(L9="","",LOOKUP(L9,名簿入力!#REF!,名簿入力!J$8:J$106))</f>
        <v>#N/A</v>
      </c>
      <c r="N9" s="301" t="e">
        <f>IF(M9="","",LOOKUP(M9,名簿入力!J$8:J$106,名簿入力!K$8:K$106))</f>
        <v>#N/A</v>
      </c>
      <c r="O9" s="43" t="e">
        <f>IF(J9="","",VLOOKUP(J9,名簿入力!$B$8:$G$106,5,FALSE))</f>
        <v>#N/A</v>
      </c>
    </row>
    <row r="10" spans="1:15" ht="15" customHeight="1" x14ac:dyDescent="0.2">
      <c r="A10" s="294" t="str">
        <f>IF(B10="","",VLOOKUP(B10,名簿入力!B$8:G$106,4,FALSE))</f>
        <v/>
      </c>
      <c r="B10" s="291"/>
      <c r="C10" s="291"/>
      <c r="D10" s="301" t="str">
        <f>IF(B10="","",VLOOKUP(B10,名簿入力!$B$8:$G$106,2,FALSE))</f>
        <v/>
      </c>
      <c r="E10" s="301" t="str">
        <f>IF(D10="","",LOOKUP(D10,名簿入力!E$8:E$106,名簿入力!F$8:F$106))</f>
        <v/>
      </c>
      <c r="F10" s="301" t="str">
        <f>IF(E10="","",LOOKUP(E10,名簿入力!F$8:F$106,名簿入力!G$8:G$106))</f>
        <v/>
      </c>
      <c r="G10" s="43" t="str">
        <f>IF(B10="","",VLOOKUP(B10,名簿入力!$B$8:$G$106,5,FALSE))</f>
        <v/>
      </c>
      <c r="H10" s="286"/>
      <c r="I10" s="294" t="e">
        <f>IF(J10="","",VLOOKUP(J10,名簿入力!J$8:K$106,4,FALSE))</f>
        <v>#N/A</v>
      </c>
      <c r="J10" s="291">
        <v>1727</v>
      </c>
      <c r="K10" s="291"/>
      <c r="L10" s="301" t="e">
        <f>IF(J10="","",VLOOKUP(J10,名簿入力!$B$8:$G$106,2,FALSE))</f>
        <v>#N/A</v>
      </c>
      <c r="M10" s="301" t="e">
        <f>IF(L10="","",LOOKUP(L10,名簿入力!#REF!,名簿入力!J$8:J$106))</f>
        <v>#N/A</v>
      </c>
      <c r="N10" s="301" t="e">
        <f>IF(M10="","",LOOKUP(M10,名簿入力!J$8:J$106,名簿入力!K$8:K$106))</f>
        <v>#N/A</v>
      </c>
      <c r="O10" s="43" t="e">
        <f>IF(J10="","",VLOOKUP(J10,名簿入力!$B$8:$G$106,5,FALSE))</f>
        <v>#N/A</v>
      </c>
    </row>
    <row r="11" spans="1:15" ht="15" customHeight="1" thickBot="1" x14ac:dyDescent="0.25">
      <c r="A11" s="295" t="str">
        <f>IF(B11="","",VLOOKUP(B11,名簿入力!B$8:G$106,4,FALSE))</f>
        <v/>
      </c>
      <c r="B11" s="292"/>
      <c r="C11" s="292"/>
      <c r="D11" s="296" t="str">
        <f>IF(B11="","",VLOOKUP(B11,名簿入力!$B$8:$G$106,2,FALSE))</f>
        <v/>
      </c>
      <c r="E11" s="296" t="str">
        <f>IF(D11="","",LOOKUP(D11,名簿入力!E$8:E$106,名簿入力!F$8:F$106))</f>
        <v/>
      </c>
      <c r="F11" s="296" t="str">
        <f>IF(E11="","",LOOKUP(E11,名簿入力!F$8:F$106,名簿入力!G$8:G$106))</f>
        <v/>
      </c>
      <c r="G11" s="44" t="str">
        <f>IF(B11="","",VLOOKUP(B11,名簿入力!$B$8:$G$106,5,FALSE))</f>
        <v/>
      </c>
      <c r="H11" s="286"/>
      <c r="I11" s="295" t="str">
        <f>IF(J11="","",VLOOKUP(J11,名簿入力!J$8:K$106,4,FALSE))</f>
        <v/>
      </c>
      <c r="J11" s="292"/>
      <c r="K11" s="292"/>
      <c r="L11" s="296" t="str">
        <f>IF(J11="","",VLOOKUP(J11,名簿入力!$B$8:$G$106,2,FALSE))</f>
        <v/>
      </c>
      <c r="M11" s="296" t="str">
        <f>IF(L11="","",LOOKUP(L11,名簿入力!#REF!,名簿入力!J$8:J$106))</f>
        <v/>
      </c>
      <c r="N11" s="296" t="str">
        <f>IF(M11="","",LOOKUP(M11,名簿入力!J$8:J$106,名簿入力!K$8:K$106))</f>
        <v/>
      </c>
      <c r="O11" s="44" t="str">
        <f>IF(J11="","",VLOOKUP(J11,名簿入力!$B$8:$G$106,5,FALSE))</f>
        <v/>
      </c>
    </row>
    <row r="12" spans="1:15" ht="13.5" thickBot="1" x14ac:dyDescent="0.25">
      <c r="A12" s="313" t="s">
        <v>106</v>
      </c>
      <c r="B12" s="313"/>
      <c r="C12" s="313"/>
      <c r="D12" s="313"/>
      <c r="E12" s="313"/>
      <c r="F12" s="313"/>
      <c r="G12" s="313"/>
      <c r="H12" s="313"/>
      <c r="I12" s="313"/>
      <c r="J12" s="313"/>
      <c r="K12" s="313"/>
      <c r="L12" s="313"/>
      <c r="M12" s="313"/>
      <c r="N12" s="313"/>
      <c r="O12" s="313"/>
    </row>
    <row r="13" spans="1:15" ht="14" x14ac:dyDescent="0.2">
      <c r="A13" s="288" t="s">
        <v>88</v>
      </c>
      <c r="B13" s="289"/>
      <c r="C13" s="290"/>
      <c r="D13" s="290"/>
      <c r="E13" s="38" t="s">
        <v>12</v>
      </c>
      <c r="F13" s="314"/>
      <c r="G13" s="305"/>
      <c r="H13" s="286"/>
      <c r="I13" s="288" t="s">
        <v>88</v>
      </c>
      <c r="J13" s="289"/>
      <c r="K13" s="290"/>
      <c r="L13" s="290"/>
      <c r="M13" s="38" t="s">
        <v>12</v>
      </c>
      <c r="N13" s="314"/>
      <c r="O13" s="305"/>
    </row>
    <row r="14" spans="1:15" ht="14" x14ac:dyDescent="0.2">
      <c r="A14" s="297" t="s">
        <v>95</v>
      </c>
      <c r="B14" s="298"/>
      <c r="C14" s="311" t="str">
        <f>IF(B16="","",VLOOKUP(B16,名簿入力!$B$8:$G$106,6,FALSE))</f>
        <v/>
      </c>
      <c r="D14" s="312" t="e">
        <f>IF(#REF!="","",VLOOKUP(#REF!,名簿入力!#REF!,6,FALSE))</f>
        <v>#REF!</v>
      </c>
      <c r="E14" s="312" t="e">
        <f>IF(#REF!="","",VLOOKUP(#REF!,名簿入力!#REF!,6,FALSE))</f>
        <v>#REF!</v>
      </c>
      <c r="F14" s="312" t="e">
        <f>IF(#REF!="","",VLOOKUP(#REF!,名簿入力!#REF!,6,FALSE))</f>
        <v>#REF!</v>
      </c>
      <c r="G14" s="39"/>
      <c r="H14" s="286"/>
      <c r="I14" s="297" t="s">
        <v>95</v>
      </c>
      <c r="J14" s="298"/>
      <c r="K14" s="311" t="str">
        <f>IF(J16="","",VLOOKUP(J16,名簿入力!$B$8:$G$106,6,FALSE))</f>
        <v/>
      </c>
      <c r="L14" s="312" t="e">
        <f>IF(#REF!="","",VLOOKUP(#REF!,名簿入力!#REF!,6,FALSE))</f>
        <v>#REF!</v>
      </c>
      <c r="M14" s="312" t="e">
        <f>IF(#REF!="","",VLOOKUP(#REF!,名簿入力!#REF!,6,FALSE))</f>
        <v>#REF!</v>
      </c>
      <c r="N14" s="312" t="e">
        <f>IF(#REF!="","",VLOOKUP(#REF!,名簿入力!#REF!,6,FALSE))</f>
        <v>#REF!</v>
      </c>
      <c r="O14" s="39"/>
    </row>
    <row r="15" spans="1:15" x14ac:dyDescent="0.2">
      <c r="A15" s="40" t="s">
        <v>89</v>
      </c>
      <c r="B15" s="306" t="s">
        <v>65</v>
      </c>
      <c r="C15" s="306"/>
      <c r="D15" s="306" t="s">
        <v>90</v>
      </c>
      <c r="E15" s="306"/>
      <c r="F15" s="306"/>
      <c r="G15" s="41" t="s">
        <v>10</v>
      </c>
      <c r="H15" s="286"/>
      <c r="I15" s="40" t="s">
        <v>89</v>
      </c>
      <c r="J15" s="306" t="s">
        <v>65</v>
      </c>
      <c r="K15" s="306"/>
      <c r="L15" s="306" t="s">
        <v>90</v>
      </c>
      <c r="M15" s="306"/>
      <c r="N15" s="306"/>
      <c r="O15" s="41" t="s">
        <v>10</v>
      </c>
    </row>
    <row r="16" spans="1:15" ht="17.5" x14ac:dyDescent="0.2">
      <c r="A16" s="293" t="str">
        <f>IF(B16="","",VLOOKUP(B16,名簿入力!$B$8:$G$106,4,FALSE))</f>
        <v/>
      </c>
      <c r="B16" s="287"/>
      <c r="C16" s="287"/>
      <c r="D16" s="307" t="str">
        <f>IF(B16="","",VLOOKUP(B16,名簿入力!$B$8:$G$106,2,FALSE))</f>
        <v/>
      </c>
      <c r="E16" s="307" t="str">
        <f>IF(D16="","",LOOKUP(D16,名簿入力!E$8:E$106,名簿入力!F$8:F$106))</f>
        <v/>
      </c>
      <c r="F16" s="307" t="str">
        <f>IF(E16="","",LOOKUP(E16,名簿入力!F$8:F$106,名簿入力!G$8:G$106))</f>
        <v/>
      </c>
      <c r="G16" s="42" t="str">
        <f>IF(B16="","",VLOOKUP(B16,名簿入力!$B$8:$G$106,5,FALSE))</f>
        <v/>
      </c>
      <c r="H16" s="286"/>
      <c r="I16" s="293" t="str">
        <f>IF(J16="","",VLOOKUP(J16,名簿入力!$B$8:$G$106,4,FALSE))</f>
        <v/>
      </c>
      <c r="J16" s="287"/>
      <c r="K16" s="287"/>
      <c r="L16" s="307" t="str">
        <f>IF(J16="","",VLOOKUP(J16,名簿入力!$B$8:$G$106,2,FALSE))</f>
        <v/>
      </c>
      <c r="M16" s="307" t="str">
        <f>IF(L16="","",LOOKUP(L16,名簿入力!#REF!,名簿入力!J$8:J$106))</f>
        <v/>
      </c>
      <c r="N16" s="307" t="str">
        <f>IF(M16="","",LOOKUP(M16,名簿入力!J$8:J$106,名簿入力!K$8:K$106))</f>
        <v/>
      </c>
      <c r="O16" s="42" t="str">
        <f>IF(J16="","",VLOOKUP(J16,名簿入力!$B$8:$G$106,5,FALSE))</f>
        <v/>
      </c>
    </row>
    <row r="17" spans="1:15" ht="17.5" x14ac:dyDescent="0.2">
      <c r="A17" s="294" t="str">
        <f>IF(B17="","",VLOOKUP(B17,名簿入力!B$8:G$106,4,FALSE))</f>
        <v/>
      </c>
      <c r="B17" s="291"/>
      <c r="C17" s="291"/>
      <c r="D17" s="301" t="str">
        <f>IF(B17="","",VLOOKUP(B17,名簿入力!$B$8:$G$106,2,FALSE))</f>
        <v/>
      </c>
      <c r="E17" s="301" t="str">
        <f>IF(D17="","",LOOKUP(D17,名簿入力!E$8:E$106,名簿入力!F$8:F$106))</f>
        <v/>
      </c>
      <c r="F17" s="301" t="str">
        <f>IF(E17="","",LOOKUP(E17,名簿入力!F$8:F$106,名簿入力!G$8:G$106))</f>
        <v/>
      </c>
      <c r="G17" s="43" t="str">
        <f>IF(B17="","",VLOOKUP(B17,名簿入力!$B$8:$G$106,5,FALSE))</f>
        <v/>
      </c>
      <c r="H17" s="286"/>
      <c r="I17" s="294" t="str">
        <f>IF(J17="","",VLOOKUP(J17,名簿入力!J$8:K$106,4,FALSE))</f>
        <v/>
      </c>
      <c r="J17" s="291"/>
      <c r="K17" s="291"/>
      <c r="L17" s="301" t="str">
        <f>IF(J17="","",VLOOKUP(J17,名簿入力!$B$8:$G$106,2,FALSE))</f>
        <v/>
      </c>
      <c r="M17" s="301" t="str">
        <f>IF(L17="","",LOOKUP(L17,名簿入力!#REF!,名簿入力!J$8:J$106))</f>
        <v/>
      </c>
      <c r="N17" s="301" t="str">
        <f>IF(M17="","",LOOKUP(M17,名簿入力!J$8:J$106,名簿入力!K$8:K$106))</f>
        <v/>
      </c>
      <c r="O17" s="43" t="str">
        <f>IF(J17="","",VLOOKUP(J17,名簿入力!$B$8:$G$106,5,FALSE))</f>
        <v/>
      </c>
    </row>
    <row r="18" spans="1:15" ht="17.5" x14ac:dyDescent="0.2">
      <c r="A18" s="294" t="str">
        <f>IF(B18="","",VLOOKUP(B18,名簿入力!B$8:G$106,4,FALSE))</f>
        <v/>
      </c>
      <c r="B18" s="291"/>
      <c r="C18" s="291"/>
      <c r="D18" s="301" t="str">
        <f>IF(B18="","",VLOOKUP(B18,名簿入力!$B$8:$G$106,2,FALSE))</f>
        <v/>
      </c>
      <c r="E18" s="301" t="str">
        <f>IF(D18="","",LOOKUP(D18,名簿入力!E$8:E$106,名簿入力!F$8:F$106))</f>
        <v/>
      </c>
      <c r="F18" s="301" t="str">
        <f>IF(E18="","",LOOKUP(E18,名簿入力!F$8:F$106,名簿入力!G$8:G$106))</f>
        <v/>
      </c>
      <c r="G18" s="43" t="str">
        <f>IF(B18="","",VLOOKUP(B18,名簿入力!$B$8:$G$106,5,FALSE))</f>
        <v/>
      </c>
      <c r="H18" s="286"/>
      <c r="I18" s="294" t="str">
        <f>IF(J18="","",VLOOKUP(J18,名簿入力!J$8:K$106,4,FALSE))</f>
        <v/>
      </c>
      <c r="J18" s="291"/>
      <c r="K18" s="291"/>
      <c r="L18" s="301" t="str">
        <f>IF(J18="","",VLOOKUP(J18,名簿入力!$B$8:$G$106,2,FALSE))</f>
        <v/>
      </c>
      <c r="M18" s="301" t="str">
        <f>IF(L18="","",LOOKUP(L18,名簿入力!#REF!,名簿入力!J$8:J$106))</f>
        <v/>
      </c>
      <c r="N18" s="301" t="str">
        <f>IF(M18="","",LOOKUP(M18,名簿入力!J$8:J$106,名簿入力!K$8:K$106))</f>
        <v/>
      </c>
      <c r="O18" s="43" t="str">
        <f>IF(J18="","",VLOOKUP(J18,名簿入力!$B$8:$G$106,5,FALSE))</f>
        <v/>
      </c>
    </row>
    <row r="19" spans="1:15" ht="17.5" x14ac:dyDescent="0.2">
      <c r="A19" s="294" t="str">
        <f>IF(B19="","",VLOOKUP(B19,名簿入力!B$8:G$106,4,FALSE))</f>
        <v/>
      </c>
      <c r="B19" s="291"/>
      <c r="C19" s="291"/>
      <c r="D19" s="301" t="str">
        <f>IF(B19="","",VLOOKUP(B19,名簿入力!$B$8:$G$106,2,FALSE))</f>
        <v/>
      </c>
      <c r="E19" s="301" t="str">
        <f>IF(D19="","",LOOKUP(D19,名簿入力!E$8:E$106,名簿入力!F$8:F$106))</f>
        <v/>
      </c>
      <c r="F19" s="301" t="str">
        <f>IF(E19="","",LOOKUP(E19,名簿入力!F$8:F$106,名簿入力!G$8:G$106))</f>
        <v/>
      </c>
      <c r="G19" s="43" t="str">
        <f>IF(B19="","",VLOOKUP(B19,名簿入力!$B$8:$G$106,5,FALSE))</f>
        <v/>
      </c>
      <c r="H19" s="286"/>
      <c r="I19" s="294" t="str">
        <f>IF(J19="","",VLOOKUP(J19,名簿入力!J$8:K$106,4,FALSE))</f>
        <v/>
      </c>
      <c r="J19" s="291"/>
      <c r="K19" s="291"/>
      <c r="L19" s="301" t="str">
        <f>IF(J19="","",VLOOKUP(J19,名簿入力!$B$8:$G$106,2,FALSE))</f>
        <v/>
      </c>
      <c r="M19" s="301" t="str">
        <f>IF(L19="","",LOOKUP(L19,名簿入力!#REF!,名簿入力!J$8:J$106))</f>
        <v/>
      </c>
      <c r="N19" s="301" t="str">
        <f>IF(M19="","",LOOKUP(M19,名簿入力!J$8:J$106,名簿入力!K$8:K$106))</f>
        <v/>
      </c>
      <c r="O19" s="43" t="str">
        <f>IF(J19="","",VLOOKUP(J19,名簿入力!$B$8:$G$106,5,FALSE))</f>
        <v/>
      </c>
    </row>
    <row r="20" spans="1:15" ht="17.5" x14ac:dyDescent="0.2">
      <c r="A20" s="294" t="str">
        <f>IF(B20="","",VLOOKUP(B20,名簿入力!B$8:G$106,4,FALSE))</f>
        <v/>
      </c>
      <c r="B20" s="291"/>
      <c r="C20" s="291"/>
      <c r="D20" s="301" t="str">
        <f>IF(B20="","",VLOOKUP(B20,名簿入力!$B$8:$G$106,2,FALSE))</f>
        <v/>
      </c>
      <c r="E20" s="301" t="str">
        <f>IF(D20="","",LOOKUP(D20,名簿入力!E$8:E$106,名簿入力!F$8:F$106))</f>
        <v/>
      </c>
      <c r="F20" s="301" t="str">
        <f>IF(E20="","",LOOKUP(E20,名簿入力!F$8:F$106,名簿入力!G$8:G$106))</f>
        <v/>
      </c>
      <c r="G20" s="43" t="str">
        <f>IF(B20="","",VLOOKUP(B20,名簿入力!$B$8:$G$106,5,FALSE))</f>
        <v/>
      </c>
      <c r="H20" s="286"/>
      <c r="I20" s="294" t="str">
        <f>IF(J20="","",VLOOKUP(J20,名簿入力!J$8:K$106,4,FALSE))</f>
        <v/>
      </c>
      <c r="J20" s="291"/>
      <c r="K20" s="291"/>
      <c r="L20" s="301" t="str">
        <f>IF(J20="","",VLOOKUP(J20,名簿入力!$B$8:$G$106,2,FALSE))</f>
        <v/>
      </c>
      <c r="M20" s="301" t="str">
        <f>IF(L20="","",LOOKUP(L20,名簿入力!#REF!,名簿入力!J$8:J$106))</f>
        <v/>
      </c>
      <c r="N20" s="301" t="str">
        <f>IF(M20="","",LOOKUP(M20,名簿入力!J$8:J$106,名簿入力!K$8:K$106))</f>
        <v/>
      </c>
      <c r="O20" s="43" t="str">
        <f>IF(J20="","",VLOOKUP(J20,名簿入力!$B$8:$G$106,5,FALSE))</f>
        <v/>
      </c>
    </row>
    <row r="21" spans="1:15" ht="18" thickBot="1" x14ac:dyDescent="0.25">
      <c r="A21" s="295" t="str">
        <f>IF(B21="","",VLOOKUP(B21,名簿入力!B$8:G$106,4,FALSE))</f>
        <v/>
      </c>
      <c r="B21" s="292"/>
      <c r="C21" s="292"/>
      <c r="D21" s="296" t="str">
        <f>IF(B21="","",VLOOKUP(B21,名簿入力!$B$8:$G$106,2,FALSE))</f>
        <v/>
      </c>
      <c r="E21" s="296" t="str">
        <f>IF(D21="","",LOOKUP(D21,名簿入力!E$8:E$106,名簿入力!F$8:F$106))</f>
        <v/>
      </c>
      <c r="F21" s="296" t="str">
        <f>IF(E21="","",LOOKUP(E21,名簿入力!F$8:F$106,名簿入力!G$8:G$106))</f>
        <v/>
      </c>
      <c r="G21" s="44" t="str">
        <f>IF(B21="","",VLOOKUP(B21,名簿入力!$B$8:$G$106,5,FALSE))</f>
        <v/>
      </c>
      <c r="H21" s="286"/>
      <c r="I21" s="295" t="str">
        <f>IF(J21="","",VLOOKUP(J21,名簿入力!J$8:K$106,4,FALSE))</f>
        <v/>
      </c>
      <c r="J21" s="292"/>
      <c r="K21" s="292"/>
      <c r="L21" s="296" t="str">
        <f>IF(J21="","",VLOOKUP(J21,名簿入力!$B$8:$G$106,2,FALSE))</f>
        <v/>
      </c>
      <c r="M21" s="296" t="str">
        <f>IF(L21="","",LOOKUP(L21,名簿入力!#REF!,名簿入力!J$8:J$106))</f>
        <v/>
      </c>
      <c r="N21" s="296" t="str">
        <f>IF(M21="","",LOOKUP(M21,名簿入力!J$8:J$106,名簿入力!K$8:K$106))</f>
        <v/>
      </c>
      <c r="O21" s="44" t="str">
        <f>IF(J21="","",VLOOKUP(J21,名簿入力!$B$8:$G$106,5,FALSE))</f>
        <v/>
      </c>
    </row>
    <row r="22" spans="1:15" ht="13.5" thickBot="1" x14ac:dyDescent="0.25">
      <c r="A22" s="313"/>
      <c r="B22" s="313"/>
      <c r="C22" s="313"/>
      <c r="D22" s="313"/>
      <c r="E22" s="313"/>
      <c r="F22" s="313"/>
      <c r="G22" s="313"/>
      <c r="H22" s="313"/>
      <c r="I22" s="313"/>
      <c r="J22" s="313"/>
      <c r="K22" s="313"/>
      <c r="L22" s="313"/>
      <c r="M22" s="313"/>
      <c r="N22" s="313"/>
      <c r="O22" s="313"/>
    </row>
    <row r="23" spans="1:15" ht="14" x14ac:dyDescent="0.2">
      <c r="A23" s="288" t="s">
        <v>88</v>
      </c>
      <c r="B23" s="289"/>
      <c r="C23" s="290"/>
      <c r="D23" s="290"/>
      <c r="E23" s="38" t="s">
        <v>12</v>
      </c>
      <c r="F23" s="314"/>
      <c r="G23" s="305"/>
      <c r="H23" s="286"/>
      <c r="I23" s="288" t="s">
        <v>88</v>
      </c>
      <c r="J23" s="289"/>
      <c r="K23" s="290"/>
      <c r="L23" s="290"/>
      <c r="M23" s="38" t="s">
        <v>12</v>
      </c>
      <c r="N23" s="314"/>
      <c r="O23" s="305"/>
    </row>
    <row r="24" spans="1:15" ht="14" x14ac:dyDescent="0.2">
      <c r="A24" s="297" t="s">
        <v>95</v>
      </c>
      <c r="B24" s="298"/>
      <c r="C24" s="311" t="str">
        <f>IF(B26="","",VLOOKUP(B26,名簿入力!$B$8:$G$106,6,FALSE))</f>
        <v/>
      </c>
      <c r="D24" s="312" t="e">
        <f>IF(#REF!="","",VLOOKUP(#REF!,名簿入力!#REF!,6,FALSE))</f>
        <v>#REF!</v>
      </c>
      <c r="E24" s="312" t="e">
        <f>IF(#REF!="","",VLOOKUP(#REF!,名簿入力!#REF!,6,FALSE))</f>
        <v>#REF!</v>
      </c>
      <c r="F24" s="312" t="e">
        <f>IF(#REF!="","",VLOOKUP(#REF!,名簿入力!#REF!,6,FALSE))</f>
        <v>#REF!</v>
      </c>
      <c r="G24" s="39"/>
      <c r="H24" s="286"/>
      <c r="I24" s="297" t="s">
        <v>95</v>
      </c>
      <c r="J24" s="298"/>
      <c r="K24" s="311" t="str">
        <f>IF(J26="","",VLOOKUP(J26,名簿入力!$B$8:$G$106,6,FALSE))</f>
        <v/>
      </c>
      <c r="L24" s="312" t="e">
        <f>IF(#REF!="","",VLOOKUP(#REF!,名簿入力!#REF!,6,FALSE))</f>
        <v>#REF!</v>
      </c>
      <c r="M24" s="312" t="e">
        <f>IF(#REF!="","",VLOOKUP(#REF!,名簿入力!#REF!,6,FALSE))</f>
        <v>#REF!</v>
      </c>
      <c r="N24" s="312" t="e">
        <f>IF(#REF!="","",VLOOKUP(#REF!,名簿入力!#REF!,6,FALSE))</f>
        <v>#REF!</v>
      </c>
      <c r="O24" s="39"/>
    </row>
    <row r="25" spans="1:15" x14ac:dyDescent="0.2">
      <c r="A25" s="40" t="s">
        <v>89</v>
      </c>
      <c r="B25" s="306" t="s">
        <v>65</v>
      </c>
      <c r="C25" s="306"/>
      <c r="D25" s="306" t="s">
        <v>90</v>
      </c>
      <c r="E25" s="306"/>
      <c r="F25" s="306"/>
      <c r="G25" s="41" t="s">
        <v>10</v>
      </c>
      <c r="H25" s="286"/>
      <c r="I25" s="40" t="s">
        <v>89</v>
      </c>
      <c r="J25" s="306" t="s">
        <v>65</v>
      </c>
      <c r="K25" s="306"/>
      <c r="L25" s="306" t="s">
        <v>90</v>
      </c>
      <c r="M25" s="306"/>
      <c r="N25" s="306"/>
      <c r="O25" s="41" t="s">
        <v>10</v>
      </c>
    </row>
    <row r="26" spans="1:15" ht="17.5" x14ac:dyDescent="0.2">
      <c r="A26" s="293" t="str">
        <f>IF(B26="","",VLOOKUP(B26,名簿入力!$B$8:$G$106,4,FALSE))</f>
        <v/>
      </c>
      <c r="B26" s="287"/>
      <c r="C26" s="287"/>
      <c r="D26" s="307" t="str">
        <f>IF(B26="","",VLOOKUP(B26,名簿入力!$B$8:$G$106,2,FALSE))</f>
        <v/>
      </c>
      <c r="E26" s="307" t="str">
        <f>IF(D26="","",LOOKUP(D26,名簿入力!E$8:E$106,名簿入力!F$8:F$106))</f>
        <v/>
      </c>
      <c r="F26" s="307" t="str">
        <f>IF(E26="","",LOOKUP(E26,名簿入力!F$8:F$106,名簿入力!G$8:G$106))</f>
        <v/>
      </c>
      <c r="G26" s="42" t="str">
        <f>IF(B26="","",VLOOKUP(B26,名簿入力!$B$8:$G$106,5,FALSE))</f>
        <v/>
      </c>
      <c r="H26" s="286"/>
      <c r="I26" s="293" t="str">
        <f>IF(J26="","",VLOOKUP(J26,名簿入力!$B$8:$G$106,4,FALSE))</f>
        <v/>
      </c>
      <c r="J26" s="287"/>
      <c r="K26" s="287"/>
      <c r="L26" s="307" t="str">
        <f>IF(J26="","",VLOOKUP(J26,名簿入力!$B$8:$G$106,2,FALSE))</f>
        <v/>
      </c>
      <c r="M26" s="307" t="str">
        <f>IF(L26="","",LOOKUP(L26,名簿入力!#REF!,名簿入力!J$8:J$106))</f>
        <v/>
      </c>
      <c r="N26" s="307" t="str">
        <f>IF(M26="","",LOOKUP(M26,名簿入力!J$8:J$106,名簿入力!K$8:K$106))</f>
        <v/>
      </c>
      <c r="O26" s="42" t="str">
        <f>IF(J26="","",VLOOKUP(J26,名簿入力!$B$8:$G$106,5,FALSE))</f>
        <v/>
      </c>
    </row>
    <row r="27" spans="1:15" ht="17.5" x14ac:dyDescent="0.2">
      <c r="A27" s="294" t="str">
        <f>IF(B27="","",VLOOKUP(B27,名簿入力!B$8:G$106,4,FALSE))</f>
        <v/>
      </c>
      <c r="B27" s="291"/>
      <c r="C27" s="291"/>
      <c r="D27" s="301" t="str">
        <f>IF(B27="","",VLOOKUP(B27,名簿入力!$B$8:$G$106,2,FALSE))</f>
        <v/>
      </c>
      <c r="E27" s="301" t="str">
        <f>IF(D27="","",LOOKUP(D27,名簿入力!E$8:E$106,名簿入力!F$8:F$106))</f>
        <v/>
      </c>
      <c r="F27" s="301" t="str">
        <f>IF(E27="","",LOOKUP(E27,名簿入力!F$8:F$106,名簿入力!G$8:G$106))</f>
        <v/>
      </c>
      <c r="G27" s="43" t="str">
        <f>IF(B27="","",VLOOKUP(B27,名簿入力!$B$8:$G$106,5,FALSE))</f>
        <v/>
      </c>
      <c r="H27" s="286"/>
      <c r="I27" s="294" t="str">
        <f>IF(J27="","",VLOOKUP(J27,名簿入力!J$8:K$106,4,FALSE))</f>
        <v/>
      </c>
      <c r="J27" s="291"/>
      <c r="K27" s="291"/>
      <c r="L27" s="301" t="str">
        <f>IF(J27="","",VLOOKUP(J27,名簿入力!$B$8:$G$106,2,FALSE))</f>
        <v/>
      </c>
      <c r="M27" s="301" t="str">
        <f>IF(L27="","",LOOKUP(L27,名簿入力!#REF!,名簿入力!J$8:J$106))</f>
        <v/>
      </c>
      <c r="N27" s="301" t="str">
        <f>IF(M27="","",LOOKUP(M27,名簿入力!J$8:J$106,名簿入力!K$8:K$106))</f>
        <v/>
      </c>
      <c r="O27" s="43" t="str">
        <f>IF(J27="","",VLOOKUP(J27,名簿入力!$B$8:$G$106,5,FALSE))</f>
        <v/>
      </c>
    </row>
    <row r="28" spans="1:15" ht="17.5" x14ac:dyDescent="0.2">
      <c r="A28" s="294" t="str">
        <f>IF(B28="","",VLOOKUP(B28,名簿入力!B$8:G$106,4,FALSE))</f>
        <v/>
      </c>
      <c r="B28" s="291"/>
      <c r="C28" s="291"/>
      <c r="D28" s="301" t="str">
        <f>IF(B28="","",VLOOKUP(B28,名簿入力!$B$8:$G$106,2,FALSE))</f>
        <v/>
      </c>
      <c r="E28" s="301" t="str">
        <f>IF(D28="","",LOOKUP(D28,名簿入力!E$8:E$106,名簿入力!F$8:F$106))</f>
        <v/>
      </c>
      <c r="F28" s="301" t="str">
        <f>IF(E28="","",LOOKUP(E28,名簿入力!F$8:F$106,名簿入力!G$8:G$106))</f>
        <v/>
      </c>
      <c r="G28" s="43" t="str">
        <f>IF(B28="","",VLOOKUP(B28,名簿入力!$B$8:$G$106,5,FALSE))</f>
        <v/>
      </c>
      <c r="H28" s="286"/>
      <c r="I28" s="294" t="str">
        <f>IF(J28="","",VLOOKUP(J28,名簿入力!J$8:K$106,4,FALSE))</f>
        <v/>
      </c>
      <c r="J28" s="291"/>
      <c r="K28" s="291"/>
      <c r="L28" s="301" t="str">
        <f>IF(J28="","",VLOOKUP(J28,名簿入力!$B$8:$G$106,2,FALSE))</f>
        <v/>
      </c>
      <c r="M28" s="301" t="str">
        <f>IF(L28="","",LOOKUP(L28,名簿入力!#REF!,名簿入力!J$8:J$106))</f>
        <v/>
      </c>
      <c r="N28" s="301" t="str">
        <f>IF(M28="","",LOOKUP(M28,名簿入力!J$8:J$106,名簿入力!K$8:K$106))</f>
        <v/>
      </c>
      <c r="O28" s="43" t="str">
        <f>IF(J28="","",VLOOKUP(J28,名簿入力!$B$8:$G$106,5,FALSE))</f>
        <v/>
      </c>
    </row>
    <row r="29" spans="1:15" ht="17.5" x14ac:dyDescent="0.2">
      <c r="A29" s="294" t="str">
        <f>IF(B29="","",VLOOKUP(B29,名簿入力!B$8:G$106,4,FALSE))</f>
        <v/>
      </c>
      <c r="B29" s="291"/>
      <c r="C29" s="291"/>
      <c r="D29" s="301" t="str">
        <f>IF(B29="","",VLOOKUP(B29,名簿入力!$B$8:$G$106,2,FALSE))</f>
        <v/>
      </c>
      <c r="E29" s="301" t="str">
        <f>IF(D29="","",LOOKUP(D29,名簿入力!E$8:E$106,名簿入力!F$8:F$106))</f>
        <v/>
      </c>
      <c r="F29" s="301" t="str">
        <f>IF(E29="","",LOOKUP(E29,名簿入力!F$8:F$106,名簿入力!G$8:G$106))</f>
        <v/>
      </c>
      <c r="G29" s="43" t="str">
        <f>IF(B29="","",VLOOKUP(B29,名簿入力!$B$8:$G$106,5,FALSE))</f>
        <v/>
      </c>
      <c r="H29" s="286"/>
      <c r="I29" s="294" t="str">
        <f>IF(J29="","",VLOOKUP(J29,名簿入力!J$8:K$106,4,FALSE))</f>
        <v/>
      </c>
      <c r="J29" s="291"/>
      <c r="K29" s="291"/>
      <c r="L29" s="301" t="str">
        <f>IF(J29="","",VLOOKUP(J29,名簿入力!$B$8:$G$106,2,FALSE))</f>
        <v/>
      </c>
      <c r="M29" s="301" t="str">
        <f>IF(L29="","",LOOKUP(L29,名簿入力!#REF!,名簿入力!J$8:J$106))</f>
        <v/>
      </c>
      <c r="N29" s="301" t="str">
        <f>IF(M29="","",LOOKUP(M29,名簿入力!J$8:J$106,名簿入力!K$8:K$106))</f>
        <v/>
      </c>
      <c r="O29" s="43" t="str">
        <f>IF(J29="","",VLOOKUP(J29,名簿入力!$B$8:$G$106,5,FALSE))</f>
        <v/>
      </c>
    </row>
    <row r="30" spans="1:15" ht="17.5" x14ac:dyDescent="0.2">
      <c r="A30" s="294" t="str">
        <f>IF(B30="","",VLOOKUP(B30,名簿入力!B$8:G$106,4,FALSE))</f>
        <v/>
      </c>
      <c r="B30" s="291"/>
      <c r="C30" s="291"/>
      <c r="D30" s="301" t="str">
        <f>IF(B30="","",VLOOKUP(B30,名簿入力!$B$8:$G$106,2,FALSE))</f>
        <v/>
      </c>
      <c r="E30" s="301" t="str">
        <f>IF(D30="","",LOOKUP(D30,名簿入力!E$8:E$106,名簿入力!F$8:F$106))</f>
        <v/>
      </c>
      <c r="F30" s="301" t="str">
        <f>IF(E30="","",LOOKUP(E30,名簿入力!F$8:F$106,名簿入力!G$8:G$106))</f>
        <v/>
      </c>
      <c r="G30" s="43" t="str">
        <f>IF(B30="","",VLOOKUP(B30,名簿入力!$B$8:$G$106,5,FALSE))</f>
        <v/>
      </c>
      <c r="H30" s="286"/>
      <c r="I30" s="294" t="str">
        <f>IF(J30="","",VLOOKUP(J30,名簿入力!J$8:K$106,4,FALSE))</f>
        <v/>
      </c>
      <c r="J30" s="291"/>
      <c r="K30" s="291"/>
      <c r="L30" s="301" t="str">
        <f>IF(J30="","",VLOOKUP(J30,名簿入力!$B$8:$G$106,2,FALSE))</f>
        <v/>
      </c>
      <c r="M30" s="301" t="str">
        <f>IF(L30="","",LOOKUP(L30,名簿入力!#REF!,名簿入力!J$8:J$106))</f>
        <v/>
      </c>
      <c r="N30" s="301" t="str">
        <f>IF(M30="","",LOOKUP(M30,名簿入力!J$8:J$106,名簿入力!K$8:K$106))</f>
        <v/>
      </c>
      <c r="O30" s="43" t="str">
        <f>IF(J30="","",VLOOKUP(J30,名簿入力!$B$8:$G$106,5,FALSE))</f>
        <v/>
      </c>
    </row>
    <row r="31" spans="1:15" ht="18" thickBot="1" x14ac:dyDescent="0.25">
      <c r="A31" s="295" t="str">
        <f>IF(B31="","",VLOOKUP(B31,名簿入力!B$8:G$106,4,FALSE))</f>
        <v/>
      </c>
      <c r="B31" s="292"/>
      <c r="C31" s="292"/>
      <c r="D31" s="296" t="str">
        <f>IF(B31="","",VLOOKUP(B31,名簿入力!$B$8:$G$106,2,FALSE))</f>
        <v/>
      </c>
      <c r="E31" s="296" t="str">
        <f>IF(D31="","",LOOKUP(D31,名簿入力!E$8:E$106,名簿入力!F$8:F$106))</f>
        <v/>
      </c>
      <c r="F31" s="296" t="str">
        <f>IF(E31="","",LOOKUP(E31,名簿入力!F$8:F$106,名簿入力!G$8:G$106))</f>
        <v/>
      </c>
      <c r="G31" s="44" t="str">
        <f>IF(B31="","",VLOOKUP(B31,名簿入力!$B$8:$G$106,5,FALSE))</f>
        <v/>
      </c>
      <c r="H31" s="286"/>
      <c r="I31" s="295" t="str">
        <f>IF(J31="","",VLOOKUP(J31,名簿入力!J$8:K$106,4,FALSE))</f>
        <v/>
      </c>
      <c r="J31" s="292"/>
      <c r="K31" s="292"/>
      <c r="L31" s="296" t="str">
        <f>IF(J31="","",VLOOKUP(J31,名簿入力!$B$8:$G$106,2,FALSE))</f>
        <v/>
      </c>
      <c r="M31" s="296" t="str">
        <f>IF(L31="","",LOOKUP(L31,名簿入力!#REF!,名簿入力!J$8:J$106))</f>
        <v/>
      </c>
      <c r="N31" s="296" t="str">
        <f>IF(M31="","",LOOKUP(M31,名簿入力!J$8:J$106,名簿入力!K$8:K$106))</f>
        <v/>
      </c>
      <c r="O31" s="44" t="str">
        <f>IF(J31="","",VLOOKUP(J31,名簿入力!$B$8:$G$106,5,FALSE))</f>
        <v/>
      </c>
    </row>
    <row r="32" spans="1:15" ht="13.5" thickBot="1" x14ac:dyDescent="0.25">
      <c r="A32" s="313"/>
      <c r="B32" s="313"/>
      <c r="C32" s="313"/>
      <c r="D32" s="313"/>
      <c r="E32" s="313"/>
      <c r="F32" s="313"/>
      <c r="G32" s="313"/>
      <c r="H32" s="313"/>
      <c r="I32" s="313"/>
      <c r="J32" s="313"/>
      <c r="K32" s="313"/>
      <c r="L32" s="313"/>
      <c r="M32" s="313"/>
      <c r="N32" s="313"/>
      <c r="O32" s="313"/>
    </row>
    <row r="33" spans="1:15" ht="14" x14ac:dyDescent="0.2">
      <c r="A33" s="288" t="s">
        <v>88</v>
      </c>
      <c r="B33" s="289"/>
      <c r="C33" s="290"/>
      <c r="D33" s="290"/>
      <c r="E33" s="38" t="s">
        <v>12</v>
      </c>
      <c r="F33" s="314"/>
      <c r="G33" s="305"/>
      <c r="H33" s="286"/>
      <c r="I33" s="288" t="s">
        <v>88</v>
      </c>
      <c r="J33" s="289"/>
      <c r="K33" s="290"/>
      <c r="L33" s="290"/>
      <c r="M33" s="38" t="s">
        <v>12</v>
      </c>
      <c r="N33" s="314"/>
      <c r="O33" s="305"/>
    </row>
    <row r="34" spans="1:15" ht="14" x14ac:dyDescent="0.2">
      <c r="A34" s="297" t="s">
        <v>95</v>
      </c>
      <c r="B34" s="298"/>
      <c r="C34" s="311" t="str">
        <f>IF(B36="","",VLOOKUP(B36,名簿入力!$B$8:$G$106,6,FALSE))</f>
        <v/>
      </c>
      <c r="D34" s="312" t="e">
        <f>IF(#REF!="","",VLOOKUP(#REF!,名簿入力!#REF!,6,FALSE))</f>
        <v>#REF!</v>
      </c>
      <c r="E34" s="312" t="e">
        <f>IF(#REF!="","",VLOOKUP(#REF!,名簿入力!#REF!,6,FALSE))</f>
        <v>#REF!</v>
      </c>
      <c r="F34" s="312" t="e">
        <f>IF(#REF!="","",VLOOKUP(#REF!,名簿入力!#REF!,6,FALSE))</f>
        <v>#REF!</v>
      </c>
      <c r="G34" s="39"/>
      <c r="H34" s="286"/>
      <c r="I34" s="297" t="s">
        <v>95</v>
      </c>
      <c r="J34" s="298"/>
      <c r="K34" s="311" t="str">
        <f>IF(J36="","",VLOOKUP(J36,名簿入力!$B$8:$G$106,6,FALSE))</f>
        <v/>
      </c>
      <c r="L34" s="312" t="e">
        <f>IF(#REF!="","",VLOOKUP(#REF!,名簿入力!#REF!,6,FALSE))</f>
        <v>#REF!</v>
      </c>
      <c r="M34" s="312" t="e">
        <f>IF(#REF!="","",VLOOKUP(#REF!,名簿入力!#REF!,6,FALSE))</f>
        <v>#REF!</v>
      </c>
      <c r="N34" s="312" t="e">
        <f>IF(#REF!="","",VLOOKUP(#REF!,名簿入力!#REF!,6,FALSE))</f>
        <v>#REF!</v>
      </c>
      <c r="O34" s="39"/>
    </row>
    <row r="35" spans="1:15" x14ac:dyDescent="0.2">
      <c r="A35" s="40" t="s">
        <v>89</v>
      </c>
      <c r="B35" s="306" t="s">
        <v>65</v>
      </c>
      <c r="C35" s="306"/>
      <c r="D35" s="306" t="s">
        <v>90</v>
      </c>
      <c r="E35" s="306"/>
      <c r="F35" s="306"/>
      <c r="G35" s="41" t="s">
        <v>10</v>
      </c>
      <c r="H35" s="286"/>
      <c r="I35" s="40" t="s">
        <v>89</v>
      </c>
      <c r="J35" s="306" t="s">
        <v>65</v>
      </c>
      <c r="K35" s="306"/>
      <c r="L35" s="306" t="s">
        <v>90</v>
      </c>
      <c r="M35" s="306"/>
      <c r="N35" s="306"/>
      <c r="O35" s="41" t="s">
        <v>10</v>
      </c>
    </row>
    <row r="36" spans="1:15" ht="17.5" x14ac:dyDescent="0.2">
      <c r="A36" s="293" t="str">
        <f>IF(B36="","",VLOOKUP(B36,名簿入力!$B$8:$G$106,4,FALSE))</f>
        <v/>
      </c>
      <c r="B36" s="287"/>
      <c r="C36" s="287"/>
      <c r="D36" s="307" t="str">
        <f>IF(B36="","",VLOOKUP(B36,名簿入力!$B$8:$G$106,2,FALSE))</f>
        <v/>
      </c>
      <c r="E36" s="307" t="str">
        <f>IF(D36="","",LOOKUP(D36,名簿入力!E$8:E$106,名簿入力!F$8:F$106))</f>
        <v/>
      </c>
      <c r="F36" s="307" t="str">
        <f>IF(E36="","",LOOKUP(E36,名簿入力!F$8:F$106,名簿入力!G$8:G$106))</f>
        <v/>
      </c>
      <c r="G36" s="42" t="str">
        <f>IF(B36="","",VLOOKUP(B36,名簿入力!$B$8:$G$106,5,FALSE))</f>
        <v/>
      </c>
      <c r="H36" s="286"/>
      <c r="I36" s="293" t="str">
        <f>IF(J36="","",VLOOKUP(J36,名簿入力!$B$8:$G$106,4,FALSE))</f>
        <v/>
      </c>
      <c r="J36" s="287"/>
      <c r="K36" s="287"/>
      <c r="L36" s="307" t="str">
        <f>IF(J36="","",VLOOKUP(J36,名簿入力!$B$8:$G$106,2,FALSE))</f>
        <v/>
      </c>
      <c r="M36" s="307" t="str">
        <f>IF(L36="","",LOOKUP(L36,名簿入力!#REF!,名簿入力!J$8:J$106))</f>
        <v/>
      </c>
      <c r="N36" s="307" t="str">
        <f>IF(M36="","",LOOKUP(M36,名簿入力!J$8:J$106,名簿入力!K$8:K$106))</f>
        <v/>
      </c>
      <c r="O36" s="42" t="str">
        <f>IF(J36="","",VLOOKUP(J36,名簿入力!$B$8:$G$106,5,FALSE))</f>
        <v/>
      </c>
    </row>
    <row r="37" spans="1:15" ht="17.5" x14ac:dyDescent="0.2">
      <c r="A37" s="294" t="str">
        <f>IF(B37="","",VLOOKUP(B37,名簿入力!B$8:G$106,4,FALSE))</f>
        <v/>
      </c>
      <c r="B37" s="291"/>
      <c r="C37" s="291"/>
      <c r="D37" s="301" t="str">
        <f>IF(B37="","",VLOOKUP(B37,名簿入力!$B$8:$G$106,2,FALSE))</f>
        <v/>
      </c>
      <c r="E37" s="301" t="str">
        <f>IF(D37="","",LOOKUP(D37,名簿入力!E$8:E$106,名簿入力!F$8:F$106))</f>
        <v/>
      </c>
      <c r="F37" s="301" t="str">
        <f>IF(E37="","",LOOKUP(E37,名簿入力!F$8:F$106,名簿入力!G$8:G$106))</f>
        <v/>
      </c>
      <c r="G37" s="43" t="str">
        <f>IF(B37="","",VLOOKUP(B37,名簿入力!$B$8:$G$106,5,FALSE))</f>
        <v/>
      </c>
      <c r="H37" s="286"/>
      <c r="I37" s="294" t="str">
        <f>IF(J37="","",VLOOKUP(J37,名簿入力!J$8:K$106,4,FALSE))</f>
        <v/>
      </c>
      <c r="J37" s="291"/>
      <c r="K37" s="291"/>
      <c r="L37" s="301" t="str">
        <f>IF(J37="","",VLOOKUP(J37,名簿入力!$B$8:$G$106,2,FALSE))</f>
        <v/>
      </c>
      <c r="M37" s="301" t="str">
        <f>IF(L37="","",LOOKUP(L37,名簿入力!#REF!,名簿入力!J$8:J$106))</f>
        <v/>
      </c>
      <c r="N37" s="301" t="str">
        <f>IF(M37="","",LOOKUP(M37,名簿入力!J$8:J$106,名簿入力!K$8:K$106))</f>
        <v/>
      </c>
      <c r="O37" s="43" t="str">
        <f>IF(J37="","",VLOOKUP(J37,名簿入力!$B$8:$G$106,5,FALSE))</f>
        <v/>
      </c>
    </row>
    <row r="38" spans="1:15" ht="17.5" x14ac:dyDescent="0.2">
      <c r="A38" s="294" t="str">
        <f>IF(B38="","",VLOOKUP(B38,名簿入力!B$8:G$106,4,FALSE))</f>
        <v/>
      </c>
      <c r="B38" s="291"/>
      <c r="C38" s="291"/>
      <c r="D38" s="301" t="str">
        <f>IF(B38="","",VLOOKUP(B38,名簿入力!$B$8:$G$106,2,FALSE))</f>
        <v/>
      </c>
      <c r="E38" s="301" t="str">
        <f>IF(D38="","",LOOKUP(D38,名簿入力!E$8:E$106,名簿入力!F$8:F$106))</f>
        <v/>
      </c>
      <c r="F38" s="301" t="str">
        <f>IF(E38="","",LOOKUP(E38,名簿入力!F$8:F$106,名簿入力!G$8:G$106))</f>
        <v/>
      </c>
      <c r="G38" s="43" t="str">
        <f>IF(B38="","",VLOOKUP(B38,名簿入力!$B$8:$G$106,5,FALSE))</f>
        <v/>
      </c>
      <c r="H38" s="286"/>
      <c r="I38" s="294" t="str">
        <f>IF(J38="","",VLOOKUP(J38,名簿入力!J$8:K$106,4,FALSE))</f>
        <v/>
      </c>
      <c r="J38" s="291"/>
      <c r="K38" s="291"/>
      <c r="L38" s="301" t="str">
        <f>IF(J38="","",VLOOKUP(J38,名簿入力!$B$8:$G$106,2,FALSE))</f>
        <v/>
      </c>
      <c r="M38" s="301" t="str">
        <f>IF(L38="","",LOOKUP(L38,名簿入力!#REF!,名簿入力!J$8:J$106))</f>
        <v/>
      </c>
      <c r="N38" s="301" t="str">
        <f>IF(M38="","",LOOKUP(M38,名簿入力!J$8:J$106,名簿入力!K$8:K$106))</f>
        <v/>
      </c>
      <c r="O38" s="43" t="str">
        <f>IF(J38="","",VLOOKUP(J38,名簿入力!$B$8:$G$106,5,FALSE))</f>
        <v/>
      </c>
    </row>
    <row r="39" spans="1:15" ht="17.5" x14ac:dyDescent="0.2">
      <c r="A39" s="294" t="str">
        <f>IF(B39="","",VLOOKUP(B39,名簿入力!B$8:G$106,4,FALSE))</f>
        <v/>
      </c>
      <c r="B39" s="291"/>
      <c r="C39" s="291"/>
      <c r="D39" s="301" t="str">
        <f>IF(B39="","",VLOOKUP(B39,名簿入力!$B$8:$G$106,2,FALSE))</f>
        <v/>
      </c>
      <c r="E39" s="301" t="str">
        <f>IF(D39="","",LOOKUP(D39,名簿入力!E$8:E$106,名簿入力!F$8:F$106))</f>
        <v/>
      </c>
      <c r="F39" s="301" t="str">
        <f>IF(E39="","",LOOKUP(E39,名簿入力!F$8:F$106,名簿入力!G$8:G$106))</f>
        <v/>
      </c>
      <c r="G39" s="43" t="str">
        <f>IF(B39="","",VLOOKUP(B39,名簿入力!$B$8:$G$106,5,FALSE))</f>
        <v/>
      </c>
      <c r="H39" s="286"/>
      <c r="I39" s="294" t="str">
        <f>IF(J39="","",VLOOKUP(J39,名簿入力!J$8:K$106,4,FALSE))</f>
        <v/>
      </c>
      <c r="J39" s="291"/>
      <c r="K39" s="291"/>
      <c r="L39" s="301" t="str">
        <f>IF(J39="","",VLOOKUP(J39,名簿入力!$B$8:$G$106,2,FALSE))</f>
        <v/>
      </c>
      <c r="M39" s="301" t="str">
        <f>IF(L39="","",LOOKUP(L39,名簿入力!#REF!,名簿入力!J$8:J$106))</f>
        <v/>
      </c>
      <c r="N39" s="301" t="str">
        <f>IF(M39="","",LOOKUP(M39,名簿入力!J$8:J$106,名簿入力!K$8:K$106))</f>
        <v/>
      </c>
      <c r="O39" s="43" t="str">
        <f>IF(J39="","",VLOOKUP(J39,名簿入力!$B$8:$G$106,5,FALSE))</f>
        <v/>
      </c>
    </row>
    <row r="40" spans="1:15" ht="17.5" x14ac:dyDescent="0.2">
      <c r="A40" s="294" t="str">
        <f>IF(B40="","",VLOOKUP(B40,名簿入力!B$8:G$106,4,FALSE))</f>
        <v/>
      </c>
      <c r="B40" s="291"/>
      <c r="C40" s="291"/>
      <c r="D40" s="301" t="str">
        <f>IF(B40="","",VLOOKUP(B40,名簿入力!$B$8:$G$106,2,FALSE))</f>
        <v/>
      </c>
      <c r="E40" s="301" t="str">
        <f>IF(D40="","",LOOKUP(D40,名簿入力!E$8:E$106,名簿入力!F$8:F$106))</f>
        <v/>
      </c>
      <c r="F40" s="301" t="str">
        <f>IF(E40="","",LOOKUP(E40,名簿入力!F$8:F$106,名簿入力!G$8:G$106))</f>
        <v/>
      </c>
      <c r="G40" s="43" t="str">
        <f>IF(B40="","",VLOOKUP(B40,名簿入力!$B$8:$G$106,5,FALSE))</f>
        <v/>
      </c>
      <c r="H40" s="286"/>
      <c r="I40" s="294" t="str">
        <f>IF(J40="","",VLOOKUP(J40,名簿入力!J$8:K$106,4,FALSE))</f>
        <v/>
      </c>
      <c r="J40" s="291"/>
      <c r="K40" s="291"/>
      <c r="L40" s="301" t="str">
        <f>IF(J40="","",VLOOKUP(J40,名簿入力!$B$8:$G$106,2,FALSE))</f>
        <v/>
      </c>
      <c r="M40" s="301" t="str">
        <f>IF(L40="","",LOOKUP(L40,名簿入力!#REF!,名簿入力!J$8:J$106))</f>
        <v/>
      </c>
      <c r="N40" s="301" t="str">
        <f>IF(M40="","",LOOKUP(M40,名簿入力!J$8:J$106,名簿入力!K$8:K$106))</f>
        <v/>
      </c>
      <c r="O40" s="43" t="str">
        <f>IF(J40="","",VLOOKUP(J40,名簿入力!$B$8:$G$106,5,FALSE))</f>
        <v/>
      </c>
    </row>
    <row r="41" spans="1:15" ht="18" thickBot="1" x14ac:dyDescent="0.25">
      <c r="A41" s="295" t="str">
        <f>IF(B41="","",VLOOKUP(B41,名簿入力!B$8:G$106,4,FALSE))</f>
        <v/>
      </c>
      <c r="B41" s="292"/>
      <c r="C41" s="292"/>
      <c r="D41" s="296" t="str">
        <f>IF(B41="","",VLOOKUP(B41,名簿入力!$B$8:$G$106,2,FALSE))</f>
        <v/>
      </c>
      <c r="E41" s="296" t="str">
        <f>IF(D41="","",LOOKUP(D41,名簿入力!E$8:E$106,名簿入力!F$8:F$106))</f>
        <v/>
      </c>
      <c r="F41" s="296" t="str">
        <f>IF(E41="","",LOOKUP(E41,名簿入力!F$8:F$106,名簿入力!G$8:G$106))</f>
        <v/>
      </c>
      <c r="G41" s="44" t="str">
        <f>IF(B41="","",VLOOKUP(B41,名簿入力!$B$8:$G$106,5,FALSE))</f>
        <v/>
      </c>
      <c r="H41" s="286"/>
      <c r="I41" s="295" t="str">
        <f>IF(J41="","",VLOOKUP(J41,名簿入力!J$8:K$106,4,FALSE))</f>
        <v/>
      </c>
      <c r="J41" s="292"/>
      <c r="K41" s="292"/>
      <c r="L41" s="296" t="str">
        <f>IF(J41="","",VLOOKUP(J41,名簿入力!$B$8:$G$106,2,FALSE))</f>
        <v/>
      </c>
      <c r="M41" s="296" t="str">
        <f>IF(L41="","",LOOKUP(L41,名簿入力!#REF!,名簿入力!J$8:J$106))</f>
        <v/>
      </c>
      <c r="N41" s="296" t="str">
        <f>IF(M41="","",LOOKUP(M41,名簿入力!J$8:J$106,名簿入力!K$8:K$106))</f>
        <v/>
      </c>
      <c r="O41" s="44" t="str">
        <f>IF(J41="","",VLOOKUP(J41,名簿入力!$B$8:$G$106,5,FALSE))</f>
        <v/>
      </c>
    </row>
    <row r="42" spans="1:15" x14ac:dyDescent="0.2">
      <c r="A42" s="313"/>
      <c r="B42" s="313"/>
      <c r="C42" s="313"/>
      <c r="D42" s="313"/>
      <c r="E42" s="313"/>
      <c r="F42" s="313"/>
      <c r="G42" s="313"/>
      <c r="H42" s="313"/>
      <c r="I42" s="313"/>
      <c r="J42" s="313"/>
      <c r="K42" s="313"/>
      <c r="L42" s="313"/>
      <c r="M42" s="313"/>
      <c r="N42" s="313"/>
      <c r="O42" s="313"/>
    </row>
    <row r="45" spans="1:15" x14ac:dyDescent="0.2">
      <c r="B45" s="45" t="s">
        <v>82</v>
      </c>
      <c r="D45" s="37" t="s">
        <v>96</v>
      </c>
    </row>
    <row r="46" spans="1:15" x14ac:dyDescent="0.2">
      <c r="B46" s="45" t="s">
        <v>83</v>
      </c>
      <c r="D46" s="37" t="s">
        <v>97</v>
      </c>
    </row>
    <row r="47" spans="1:15" x14ac:dyDescent="0.2">
      <c r="B47" s="45" t="s">
        <v>98</v>
      </c>
    </row>
    <row r="48" spans="1:15" x14ac:dyDescent="0.2">
      <c r="B48" s="45" t="s">
        <v>84</v>
      </c>
      <c r="D48" s="37" t="s">
        <v>99</v>
      </c>
    </row>
  </sheetData>
  <protectedRanges>
    <protectedRange sqref="C3 K3 C13:C14 K13:K14 C23:C24 K23:K24 C33:C34 K33:K34" name="入力2" securityDescriptor="O:WDG:WDD:(A;;CC;;;WD)"/>
    <protectedRange sqref="A6:G11 I6:O11 A16:G21 I16:O21 A26:G31 I26:O31 A36:G41 I36:O41" name="入力1" securityDescriptor="O:WDG:WDD:(A;;CC;;;WD)"/>
    <protectedRange sqref="F3 N3 F13:F14 N13:N14 F23:F24 N23:N24 F33:F34 N33:N34" name="記録" securityDescriptor="O:WDG:WDD:(A;;CC;;;WD)"/>
    <protectedRange sqref="C3 K3 C13:C14 K13:K14 C23:C24 K23:K24 C33:C34 K33:K34" name="種目" securityDescriptor="O:WDG:WDD:(A;;CC;;;WD)"/>
    <protectedRange sqref="C4 K4" name="入力2_1" securityDescriptor="O:WDG:WDD:(A;;CC;;;WD)"/>
    <protectedRange sqref="F4 N4" name="記録_1" securityDescriptor="O:WDG:WDD:(A;;CC;;;WD)"/>
    <protectedRange sqref="C4 K4" name="種目_1" securityDescriptor="O:WDG:WDD:(A;;CC;;;WD)"/>
  </protectedRanges>
  <mergeCells count="168">
    <mergeCell ref="A42:O42"/>
    <mergeCell ref="J40:K40"/>
    <mergeCell ref="L40:N40"/>
    <mergeCell ref="B41:C41"/>
    <mergeCell ref="D41:F41"/>
    <mergeCell ref="J41:K41"/>
    <mergeCell ref="L41:N41"/>
    <mergeCell ref="A36:A41"/>
    <mergeCell ref="B40:C40"/>
    <mergeCell ref="D40:F40"/>
    <mergeCell ref="J38:K38"/>
    <mergeCell ref="L38:N38"/>
    <mergeCell ref="B39:C39"/>
    <mergeCell ref="D39:F39"/>
    <mergeCell ref="J39:K39"/>
    <mergeCell ref="L39:N39"/>
    <mergeCell ref="D38:F38"/>
    <mergeCell ref="J36:K36"/>
    <mergeCell ref="L36:N36"/>
    <mergeCell ref="B37:C37"/>
    <mergeCell ref="D37:F37"/>
    <mergeCell ref="J37:K37"/>
    <mergeCell ref="L37:N37"/>
    <mergeCell ref="B36:C36"/>
    <mergeCell ref="A32:O32"/>
    <mergeCell ref="A33:B33"/>
    <mergeCell ref="C33:D33"/>
    <mergeCell ref="F33:G33"/>
    <mergeCell ref="H33:H41"/>
    <mergeCell ref="I33:J33"/>
    <mergeCell ref="K33:L33"/>
    <mergeCell ref="N33:O33"/>
    <mergeCell ref="A34:B34"/>
    <mergeCell ref="C34:F34"/>
    <mergeCell ref="D36:F36"/>
    <mergeCell ref="I36:I41"/>
    <mergeCell ref="B38:C38"/>
    <mergeCell ref="I34:J34"/>
    <mergeCell ref="K34:N34"/>
    <mergeCell ref="B35:C35"/>
    <mergeCell ref="D35:F35"/>
    <mergeCell ref="J35:K35"/>
    <mergeCell ref="L35:N35"/>
    <mergeCell ref="D26:F26"/>
    <mergeCell ref="I26:I31"/>
    <mergeCell ref="B28:C28"/>
    <mergeCell ref="D28:F28"/>
    <mergeCell ref="B30:C30"/>
    <mergeCell ref="D30:F30"/>
    <mergeCell ref="J30:K30"/>
    <mergeCell ref="L30:N30"/>
    <mergeCell ref="B31:C31"/>
    <mergeCell ref="D31:F31"/>
    <mergeCell ref="J31:K31"/>
    <mergeCell ref="L31:N31"/>
    <mergeCell ref="J28:K28"/>
    <mergeCell ref="L28:N28"/>
    <mergeCell ref="B29:C29"/>
    <mergeCell ref="D29:F29"/>
    <mergeCell ref="J29:K29"/>
    <mergeCell ref="L29:N29"/>
    <mergeCell ref="I24:J24"/>
    <mergeCell ref="K24:N24"/>
    <mergeCell ref="B25:C25"/>
    <mergeCell ref="D25:F25"/>
    <mergeCell ref="J25:K25"/>
    <mergeCell ref="L25:N25"/>
    <mergeCell ref="A22:O22"/>
    <mergeCell ref="A23:B23"/>
    <mergeCell ref="C23:D23"/>
    <mergeCell ref="F23:G23"/>
    <mergeCell ref="H23:H31"/>
    <mergeCell ref="I23:J23"/>
    <mergeCell ref="K23:L23"/>
    <mergeCell ref="N23:O23"/>
    <mergeCell ref="A24:B24"/>
    <mergeCell ref="C24:F24"/>
    <mergeCell ref="J26:K26"/>
    <mergeCell ref="L26:N26"/>
    <mergeCell ref="B27:C27"/>
    <mergeCell ref="D27:F27"/>
    <mergeCell ref="J27:K27"/>
    <mergeCell ref="L27:N27"/>
    <mergeCell ref="A26:A31"/>
    <mergeCell ref="B26:C26"/>
    <mergeCell ref="D16:F16"/>
    <mergeCell ref="I16:I21"/>
    <mergeCell ref="B18:C18"/>
    <mergeCell ref="D18:F18"/>
    <mergeCell ref="B20:C20"/>
    <mergeCell ref="D20:F20"/>
    <mergeCell ref="J20:K20"/>
    <mergeCell ref="L20:N20"/>
    <mergeCell ref="B21:C21"/>
    <mergeCell ref="D21:F21"/>
    <mergeCell ref="J21:K21"/>
    <mergeCell ref="L21:N21"/>
    <mergeCell ref="J18:K18"/>
    <mergeCell ref="L18:N18"/>
    <mergeCell ref="B19:C19"/>
    <mergeCell ref="D19:F19"/>
    <mergeCell ref="J19:K19"/>
    <mergeCell ref="L19:N19"/>
    <mergeCell ref="I14:J14"/>
    <mergeCell ref="K14:N14"/>
    <mergeCell ref="B15:C15"/>
    <mergeCell ref="D15:F15"/>
    <mergeCell ref="J15:K15"/>
    <mergeCell ref="L15:N15"/>
    <mergeCell ref="A12:O12"/>
    <mergeCell ref="A13:B13"/>
    <mergeCell ref="C13:D13"/>
    <mergeCell ref="F13:G13"/>
    <mergeCell ref="H13:H21"/>
    <mergeCell ref="I13:J13"/>
    <mergeCell ref="K13:L13"/>
    <mergeCell ref="N13:O13"/>
    <mergeCell ref="A14:B14"/>
    <mergeCell ref="C14:F14"/>
    <mergeCell ref="J16:K16"/>
    <mergeCell ref="L16:N16"/>
    <mergeCell ref="B17:C17"/>
    <mergeCell ref="D17:F17"/>
    <mergeCell ref="J17:K17"/>
    <mergeCell ref="L17:N17"/>
    <mergeCell ref="A16:A21"/>
    <mergeCell ref="B16:C16"/>
    <mergeCell ref="L11:N11"/>
    <mergeCell ref="J5:K5"/>
    <mergeCell ref="L5:N5"/>
    <mergeCell ref="L8:N8"/>
    <mergeCell ref="J9:K9"/>
    <mergeCell ref="L9:N9"/>
    <mergeCell ref="L10:N10"/>
    <mergeCell ref="K3:L3"/>
    <mergeCell ref="N3:O3"/>
    <mergeCell ref="I4:J4"/>
    <mergeCell ref="K4:N4"/>
    <mergeCell ref="I6:I11"/>
    <mergeCell ref="I3:J3"/>
    <mergeCell ref="L6:N6"/>
    <mergeCell ref="J7:K7"/>
    <mergeCell ref="L7:N7"/>
    <mergeCell ref="J8:K8"/>
    <mergeCell ref="H3:H11"/>
    <mergeCell ref="J6:K6"/>
    <mergeCell ref="A3:B3"/>
    <mergeCell ref="C3:D3"/>
    <mergeCell ref="J10:K10"/>
    <mergeCell ref="J11:K11"/>
    <mergeCell ref="A6:A11"/>
    <mergeCell ref="B11:C11"/>
    <mergeCell ref="D11:F11"/>
    <mergeCell ref="A4:B4"/>
    <mergeCell ref="B8:C8"/>
    <mergeCell ref="B10:C10"/>
    <mergeCell ref="D10:F10"/>
    <mergeCell ref="B6:C6"/>
    <mergeCell ref="D8:F8"/>
    <mergeCell ref="B9:C9"/>
    <mergeCell ref="D9:F9"/>
    <mergeCell ref="F3:G3"/>
    <mergeCell ref="B5:C5"/>
    <mergeCell ref="D5:F5"/>
    <mergeCell ref="D6:F6"/>
    <mergeCell ref="B7:C7"/>
    <mergeCell ref="C4:F4"/>
    <mergeCell ref="D7:F7"/>
  </mergeCells>
  <phoneticPr fontId="2"/>
  <dataValidations count="2">
    <dataValidation type="list" allowBlank="1" showInputMessage="1" showErrorMessage="1" sqref="C3:D3 K33:L33 C33:D33 K23:L23 C23:D23 K13:L13 C13:D13 K3:L3" xr:uid="{B71AC3D8-817C-4638-834E-DED750A7010B}">
      <formula1>$B$45:$B$48</formula1>
    </dataValidation>
    <dataValidation type="list" allowBlank="1" showInputMessage="1" showErrorMessage="1" sqref="G4 O34 G24 O14 G14 O4 G34 O24" xr:uid="{C1A27546-0B4D-4FF7-8E45-23BA7F38ADD6}">
      <formula1>$D$45:$D$48</formula1>
    </dataValidation>
  </dataValidations>
  <pageMargins left="0.78740157480314965" right="0.78740157480314965" top="0.78740157480314965" bottom="0.78740157480314965"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6DAF5-E775-4E59-94CC-C8305766193A}">
  <sheetPr>
    <tabColor theme="0"/>
  </sheetPr>
  <dimension ref="A1:S122"/>
  <sheetViews>
    <sheetView view="pageBreakPreview" topLeftCell="A19" zoomScale="60" zoomScaleNormal="100" workbookViewId="0">
      <selection activeCell="A38" sqref="A38:H38"/>
    </sheetView>
  </sheetViews>
  <sheetFormatPr defaultColWidth="9" defaultRowHeight="13" x14ac:dyDescent="0.2"/>
  <cols>
    <col min="1" max="2" width="2.453125" style="48" customWidth="1"/>
    <col min="3" max="3" width="6" style="48" customWidth="1"/>
    <col min="4" max="4" width="6.1796875" style="48" customWidth="1"/>
    <col min="5" max="5" width="5" style="48" customWidth="1"/>
    <col min="6" max="6" width="3.453125" style="48" customWidth="1"/>
    <col min="7" max="7" width="3.81640625" style="48" customWidth="1"/>
    <col min="8" max="8" width="8.81640625" style="48" customWidth="1"/>
    <col min="9" max="9" width="0.7265625" style="48" customWidth="1"/>
    <col min="10" max="11" width="2.453125" style="48" customWidth="1"/>
    <col min="12" max="12" width="6" style="48" customWidth="1"/>
    <col min="13" max="13" width="6.1796875" style="48" customWidth="1"/>
    <col min="14" max="14" width="5" style="48" customWidth="1"/>
    <col min="15" max="15" width="3.453125" style="48" customWidth="1"/>
    <col min="16" max="16" width="3.81640625" style="48" customWidth="1"/>
    <col min="17" max="17" width="8.81640625" style="48" customWidth="1"/>
    <col min="18" max="16384" width="9" style="48"/>
  </cols>
  <sheetData>
    <row r="1" spans="1:19" x14ac:dyDescent="0.2">
      <c r="A1" s="28" t="s">
        <v>107</v>
      </c>
      <c r="B1" s="47"/>
      <c r="C1" s="47"/>
      <c r="D1" s="47"/>
      <c r="E1" s="47"/>
      <c r="F1" s="47"/>
      <c r="G1" s="47"/>
      <c r="H1" s="47"/>
      <c r="I1" s="47"/>
      <c r="J1" s="47"/>
      <c r="K1" s="47"/>
      <c r="L1" s="47"/>
      <c r="M1" s="47"/>
      <c r="N1" s="47"/>
      <c r="O1" s="47"/>
      <c r="P1" s="47"/>
      <c r="Q1" s="47"/>
    </row>
    <row r="2" spans="1:19" ht="13.5" thickBot="1" x14ac:dyDescent="0.25">
      <c r="A2" s="47"/>
      <c r="B2" s="47" t="s">
        <v>86</v>
      </c>
      <c r="C2" s="47"/>
      <c r="D2" s="47"/>
      <c r="E2" s="47"/>
      <c r="F2" s="47"/>
      <c r="G2" s="47"/>
      <c r="H2" s="47"/>
      <c r="I2" s="47"/>
      <c r="J2" s="47"/>
      <c r="K2" s="47"/>
      <c r="L2" s="47"/>
      <c r="M2" s="47" t="s">
        <v>87</v>
      </c>
      <c r="N2" s="47"/>
      <c r="O2" s="47"/>
      <c r="P2" s="47"/>
      <c r="Q2" s="47"/>
      <c r="S2" s="17"/>
    </row>
    <row r="3" spans="1:19" ht="16.5" customHeight="1" x14ac:dyDescent="0.2">
      <c r="A3" s="288" t="s">
        <v>88</v>
      </c>
      <c r="B3" s="289"/>
      <c r="C3" s="290" t="str">
        <f>+'一覧表 女子'!G7</f>
        <v/>
      </c>
      <c r="D3" s="290"/>
      <c r="E3" s="38" t="s">
        <v>12</v>
      </c>
      <c r="F3" s="318" t="str">
        <f>+'一覧表 女子'!H7</f>
        <v/>
      </c>
      <c r="G3" s="319"/>
      <c r="H3" s="320"/>
      <c r="I3" s="313"/>
      <c r="J3" s="288" t="s">
        <v>88</v>
      </c>
      <c r="K3" s="289"/>
      <c r="L3" s="290" t="str">
        <f>+'一覧表 女子'!I7</f>
        <v/>
      </c>
      <c r="M3" s="290"/>
      <c r="N3" s="38" t="s">
        <v>12</v>
      </c>
      <c r="O3" s="318" t="str">
        <f>+'一覧表 女子'!J7</f>
        <v/>
      </c>
      <c r="P3" s="319"/>
      <c r="Q3" s="320"/>
    </row>
    <row r="4" spans="1:19" ht="11.25" customHeight="1" x14ac:dyDescent="0.2">
      <c r="A4" s="40" t="s">
        <v>89</v>
      </c>
      <c r="B4" s="306" t="s">
        <v>65</v>
      </c>
      <c r="C4" s="306"/>
      <c r="D4" s="306" t="s">
        <v>90</v>
      </c>
      <c r="E4" s="306"/>
      <c r="F4" s="306"/>
      <c r="G4" s="49" t="s">
        <v>10</v>
      </c>
      <c r="H4" s="50" t="s">
        <v>91</v>
      </c>
      <c r="I4" s="313"/>
      <c r="J4" s="40" t="s">
        <v>89</v>
      </c>
      <c r="K4" s="306" t="s">
        <v>65</v>
      </c>
      <c r="L4" s="306"/>
      <c r="M4" s="306" t="s">
        <v>90</v>
      </c>
      <c r="N4" s="306"/>
      <c r="O4" s="306"/>
      <c r="P4" s="49" t="s">
        <v>10</v>
      </c>
      <c r="Q4" s="50" t="s">
        <v>91</v>
      </c>
    </row>
    <row r="5" spans="1:19" ht="30.75" customHeight="1" thickBot="1" x14ac:dyDescent="0.25">
      <c r="A5" s="25" t="e">
        <f>IF(B5="","",VLOOKUP(B5,名簿入力!B$8:G$106,4,FALSE))</f>
        <v>#N/A</v>
      </c>
      <c r="B5" s="317">
        <f>+'一覧表 女子'!$A7</f>
        <v>0</v>
      </c>
      <c r="C5" s="317"/>
      <c r="D5" s="315" t="e">
        <f>IF(B5="","",VLOOKUP(B5,名簿入力!B$8:G$106,2,FALSE))</f>
        <v>#N/A</v>
      </c>
      <c r="E5" s="315" t="e">
        <f>IF(D5="","",LOOKUP(D5,名簿入力!E$8:E$106,名簿入力!F$8:F$106))</f>
        <v>#N/A</v>
      </c>
      <c r="F5" s="315" t="e">
        <f>IF(E5="","",LOOKUP(E5,名簿入力!F$8:F$106,名簿入力!G$8:G$106))</f>
        <v>#N/A</v>
      </c>
      <c r="G5" s="26" t="e">
        <f>IF(B5="","",VLOOKUP(B5,名簿入力!B$8:G$106,5,FALSE))</f>
        <v>#N/A</v>
      </c>
      <c r="H5" s="27" t="e">
        <f>IF(B5="","",VLOOKUP(B5,名簿入力!B$8:G$106,6,FALSE))</f>
        <v>#N/A</v>
      </c>
      <c r="I5" s="313"/>
      <c r="J5" s="25" t="e">
        <f>IF(K5="","",VLOOKUP(K5,名簿入力!B$8:L$106,4,FALSE))</f>
        <v>#N/A</v>
      </c>
      <c r="K5" s="317">
        <f>+'一覧表 女子'!$A7</f>
        <v>0</v>
      </c>
      <c r="L5" s="317"/>
      <c r="M5" s="315" t="e">
        <f>IF(K5="","",VLOOKUP(K5,名簿入力!B$8:L$106,2,FALSE))</f>
        <v>#N/A</v>
      </c>
      <c r="N5" s="315" t="e">
        <f>IF(M5="","",LOOKUP(M5,名簿入力!J$8:J$106,名簿入力!K$8:K$106))</f>
        <v>#N/A</v>
      </c>
      <c r="O5" s="315" t="e">
        <f>IF(N5="","",LOOKUP(N5,名簿入力!K$8:K$106,名簿入力!L$8:L$106))</f>
        <v>#N/A</v>
      </c>
      <c r="P5" s="26" t="e">
        <f>IF(K5="","",VLOOKUP(K5,名簿入力!B$8:L$106,5,FALSE))</f>
        <v>#N/A</v>
      </c>
      <c r="Q5" s="27" t="e">
        <f>IF(K5="","",VLOOKUP(K5,名簿入力!B$8:L$106,6,FALSE))</f>
        <v>#N/A</v>
      </c>
    </row>
    <row r="6" spans="1:19" ht="3.75" customHeight="1" thickBot="1" x14ac:dyDescent="0.25">
      <c r="A6" s="316"/>
      <c r="B6" s="316"/>
      <c r="C6" s="316"/>
      <c r="D6" s="316"/>
      <c r="E6" s="316"/>
      <c r="F6" s="316"/>
      <c r="G6" s="316"/>
      <c r="H6" s="316"/>
      <c r="I6" s="313"/>
      <c r="J6" s="316"/>
      <c r="K6" s="316"/>
      <c r="L6" s="316"/>
      <c r="M6" s="316"/>
      <c r="N6" s="316"/>
      <c r="O6" s="316"/>
      <c r="P6" s="316"/>
      <c r="Q6" s="316"/>
    </row>
    <row r="7" spans="1:19" ht="16.5" customHeight="1" x14ac:dyDescent="0.2">
      <c r="A7" s="288" t="s">
        <v>88</v>
      </c>
      <c r="B7" s="289"/>
      <c r="C7" s="290" t="str">
        <f>+'一覧表 女子'!G8</f>
        <v/>
      </c>
      <c r="D7" s="290"/>
      <c r="E7" s="38" t="s">
        <v>12</v>
      </c>
      <c r="F7" s="318" t="str">
        <f>+'一覧表 女子'!H8</f>
        <v/>
      </c>
      <c r="G7" s="319"/>
      <c r="H7" s="320"/>
      <c r="I7" s="313"/>
      <c r="J7" s="325" t="s">
        <v>88</v>
      </c>
      <c r="K7" s="326"/>
      <c r="L7" s="318" t="str">
        <f>+'一覧表 女子'!I8</f>
        <v/>
      </c>
      <c r="M7" s="327"/>
      <c r="N7" s="38" t="s">
        <v>12</v>
      </c>
      <c r="O7" s="318" t="str">
        <f>+'一覧表 女子'!J8</f>
        <v/>
      </c>
      <c r="P7" s="319"/>
      <c r="Q7" s="320"/>
    </row>
    <row r="8" spans="1:19" ht="11.25" customHeight="1" x14ac:dyDescent="0.2">
      <c r="A8" s="40" t="s">
        <v>89</v>
      </c>
      <c r="B8" s="306" t="s">
        <v>65</v>
      </c>
      <c r="C8" s="306"/>
      <c r="D8" s="306" t="s">
        <v>90</v>
      </c>
      <c r="E8" s="306"/>
      <c r="F8" s="306"/>
      <c r="G8" s="49" t="s">
        <v>10</v>
      </c>
      <c r="H8" s="50" t="s">
        <v>91</v>
      </c>
      <c r="I8" s="313"/>
      <c r="J8" s="40" t="s">
        <v>89</v>
      </c>
      <c r="K8" s="330" t="s">
        <v>65</v>
      </c>
      <c r="L8" s="298"/>
      <c r="M8" s="330" t="s">
        <v>90</v>
      </c>
      <c r="N8" s="331"/>
      <c r="O8" s="298"/>
      <c r="P8" s="49" t="s">
        <v>10</v>
      </c>
      <c r="Q8" s="50" t="s">
        <v>91</v>
      </c>
    </row>
    <row r="9" spans="1:19" ht="30.75" customHeight="1" thickBot="1" x14ac:dyDescent="0.25">
      <c r="A9" s="25" t="e">
        <f>IF(B9="","",VLOOKUP(B9,名簿入力!B$8:G$106,4,FALSE))</f>
        <v>#N/A</v>
      </c>
      <c r="B9" s="317">
        <f>+'一覧表 女子'!$A8</f>
        <v>0</v>
      </c>
      <c r="C9" s="317"/>
      <c r="D9" s="315" t="e">
        <f>IF(B9="","",VLOOKUP(B9,名簿入力!B$8:G$106,2,FALSE))</f>
        <v>#N/A</v>
      </c>
      <c r="E9" s="315" t="e">
        <f>IF(D9="","",LOOKUP(D9,名簿入力!E$8:E$106,名簿入力!F$8:F$106))</f>
        <v>#N/A</v>
      </c>
      <c r="F9" s="315" t="e">
        <f>IF(E9="","",LOOKUP(E9,名簿入力!F$8:F$106,名簿入力!G$8:G$106))</f>
        <v>#N/A</v>
      </c>
      <c r="G9" s="26" t="e">
        <f>IF(B9="","",VLOOKUP(B9,名簿入力!B$8:G$106,5,FALSE))</f>
        <v>#N/A</v>
      </c>
      <c r="H9" s="27" t="e">
        <f>IF(B9="","",VLOOKUP(B9,名簿入力!B$8:G$106,6,FALSE))</f>
        <v>#N/A</v>
      </c>
      <c r="I9" s="313"/>
      <c r="J9" s="25" t="e">
        <f>IF(K9="","",VLOOKUP(K9,名簿入力!B$8:L$106,4,FALSE))</f>
        <v>#N/A</v>
      </c>
      <c r="K9" s="328">
        <f>+'一覧表 女子'!$A8</f>
        <v>0</v>
      </c>
      <c r="L9" s="329"/>
      <c r="M9" s="321" t="e">
        <f>IF(K9="","",VLOOKUP(K9,名簿入力!B$8:L$106,2,FALSE))</f>
        <v>#N/A</v>
      </c>
      <c r="N9" s="322"/>
      <c r="O9" s="323"/>
      <c r="P9" s="26" t="e">
        <f>IF(K9="","",VLOOKUP(K9,名簿入力!B$8:L$106,5,FALSE))</f>
        <v>#N/A</v>
      </c>
      <c r="Q9" s="27" t="e">
        <f>IF(K9="","",VLOOKUP(K9,名簿入力!B$8:L$106,6,FALSE))</f>
        <v>#N/A</v>
      </c>
    </row>
    <row r="10" spans="1:19" ht="3.75" customHeight="1" thickBot="1" x14ac:dyDescent="0.25">
      <c r="A10" s="316"/>
      <c r="B10" s="316"/>
      <c r="C10" s="316"/>
      <c r="D10" s="316"/>
      <c r="E10" s="316"/>
      <c r="F10" s="316"/>
      <c r="G10" s="316"/>
      <c r="H10" s="316"/>
      <c r="I10" s="313"/>
      <c r="J10" s="324"/>
      <c r="K10" s="324"/>
      <c r="L10" s="324"/>
      <c r="M10" s="324"/>
      <c r="N10" s="324"/>
      <c r="O10" s="324"/>
      <c r="P10" s="324"/>
      <c r="Q10" s="324"/>
    </row>
    <row r="11" spans="1:19" ht="16.5" customHeight="1" x14ac:dyDescent="0.2">
      <c r="A11" s="288" t="s">
        <v>88</v>
      </c>
      <c r="B11" s="289"/>
      <c r="C11" s="290" t="str">
        <f>+'一覧表 女子'!G9</f>
        <v/>
      </c>
      <c r="D11" s="290"/>
      <c r="E11" s="38" t="s">
        <v>12</v>
      </c>
      <c r="F11" s="318" t="str">
        <f>+'一覧表 女子'!H9</f>
        <v/>
      </c>
      <c r="G11" s="319"/>
      <c r="H11" s="320"/>
      <c r="I11" s="313"/>
      <c r="J11" s="325" t="s">
        <v>88</v>
      </c>
      <c r="K11" s="326"/>
      <c r="L11" s="318" t="str">
        <f>+'一覧表 女子'!I9</f>
        <v/>
      </c>
      <c r="M11" s="327"/>
      <c r="N11" s="38" t="s">
        <v>12</v>
      </c>
      <c r="O11" s="318" t="str">
        <f>+'一覧表 女子'!J9</f>
        <v/>
      </c>
      <c r="P11" s="319"/>
      <c r="Q11" s="320"/>
    </row>
    <row r="12" spans="1:19" ht="11.25" customHeight="1" x14ac:dyDescent="0.2">
      <c r="A12" s="40" t="s">
        <v>89</v>
      </c>
      <c r="B12" s="306" t="s">
        <v>65</v>
      </c>
      <c r="C12" s="306"/>
      <c r="D12" s="306" t="s">
        <v>90</v>
      </c>
      <c r="E12" s="306"/>
      <c r="F12" s="306"/>
      <c r="G12" s="49" t="s">
        <v>10</v>
      </c>
      <c r="H12" s="50" t="s">
        <v>91</v>
      </c>
      <c r="I12" s="313"/>
      <c r="J12" s="40" t="s">
        <v>89</v>
      </c>
      <c r="K12" s="330" t="s">
        <v>65</v>
      </c>
      <c r="L12" s="298"/>
      <c r="M12" s="330" t="s">
        <v>90</v>
      </c>
      <c r="N12" s="331"/>
      <c r="O12" s="298"/>
      <c r="P12" s="49" t="s">
        <v>10</v>
      </c>
      <c r="Q12" s="50" t="s">
        <v>91</v>
      </c>
    </row>
    <row r="13" spans="1:19" ht="30.75" customHeight="1" thickBot="1" x14ac:dyDescent="0.25">
      <c r="A13" s="25" t="e">
        <f>IF(B13="","",VLOOKUP(B13,名簿入力!B$8:G$106,4,FALSE))</f>
        <v>#N/A</v>
      </c>
      <c r="B13" s="317">
        <f>+'一覧表 女子'!$A9</f>
        <v>0</v>
      </c>
      <c r="C13" s="317"/>
      <c r="D13" s="315" t="e">
        <f>IF(B13="","",VLOOKUP(B13,名簿入力!B$8:G$106,2,FALSE))</f>
        <v>#N/A</v>
      </c>
      <c r="E13" s="315" t="e">
        <f>IF(D13="","",LOOKUP(D13,名簿入力!E$8:E$106,名簿入力!F$8:F$106))</f>
        <v>#N/A</v>
      </c>
      <c r="F13" s="315" t="e">
        <f>IF(E13="","",LOOKUP(E13,名簿入力!F$8:F$106,名簿入力!G$8:G$106))</f>
        <v>#N/A</v>
      </c>
      <c r="G13" s="26" t="e">
        <f>IF(B13="","",VLOOKUP(B13,名簿入力!B$8:G$106,5,FALSE))</f>
        <v>#N/A</v>
      </c>
      <c r="H13" s="27" t="e">
        <f>IF(B13="","",VLOOKUP(B13,名簿入力!B$8:G$106,6,FALSE))</f>
        <v>#N/A</v>
      </c>
      <c r="I13" s="313"/>
      <c r="J13" s="25" t="e">
        <f>IF(K13="","",VLOOKUP(K13,名簿入力!B$8:L$106,4,FALSE))</f>
        <v>#N/A</v>
      </c>
      <c r="K13" s="328">
        <f>+'一覧表 女子'!$A9</f>
        <v>0</v>
      </c>
      <c r="L13" s="329"/>
      <c r="M13" s="321" t="e">
        <f>IF(K13="","",VLOOKUP(K13,名簿入力!B$8:L$106,2,FALSE))</f>
        <v>#N/A</v>
      </c>
      <c r="N13" s="322"/>
      <c r="O13" s="323"/>
      <c r="P13" s="26" t="e">
        <f>IF(K13="","",VLOOKUP(K13,名簿入力!B$8:L$106,5,FALSE))</f>
        <v>#N/A</v>
      </c>
      <c r="Q13" s="27" t="e">
        <f>IF(K13="","",VLOOKUP(K13,名簿入力!B$8:L$106,6,FALSE))</f>
        <v>#N/A</v>
      </c>
    </row>
    <row r="14" spans="1:19" ht="3.75" customHeight="1" thickBot="1" x14ac:dyDescent="0.25">
      <c r="A14" s="316"/>
      <c r="B14" s="316"/>
      <c r="C14" s="316"/>
      <c r="D14" s="316"/>
      <c r="E14" s="316"/>
      <c r="F14" s="316"/>
      <c r="G14" s="316"/>
      <c r="H14" s="316"/>
      <c r="I14" s="313"/>
      <c r="J14" s="324"/>
      <c r="K14" s="324"/>
      <c r="L14" s="324"/>
      <c r="M14" s="324"/>
      <c r="N14" s="324"/>
      <c r="O14" s="324"/>
      <c r="P14" s="324"/>
      <c r="Q14" s="324"/>
    </row>
    <row r="15" spans="1:19" ht="16.5" customHeight="1" x14ac:dyDescent="0.2">
      <c r="A15" s="288" t="s">
        <v>88</v>
      </c>
      <c r="B15" s="289"/>
      <c r="C15" s="290" t="str">
        <f>+'一覧表 女子'!G10</f>
        <v/>
      </c>
      <c r="D15" s="290"/>
      <c r="E15" s="38" t="s">
        <v>12</v>
      </c>
      <c r="F15" s="318" t="str">
        <f>+'一覧表 女子'!H10</f>
        <v/>
      </c>
      <c r="G15" s="319"/>
      <c r="H15" s="320"/>
      <c r="I15" s="313"/>
      <c r="J15" s="325" t="s">
        <v>88</v>
      </c>
      <c r="K15" s="326"/>
      <c r="L15" s="318" t="str">
        <f>+'一覧表 女子'!I10</f>
        <v/>
      </c>
      <c r="M15" s="327"/>
      <c r="N15" s="38" t="s">
        <v>12</v>
      </c>
      <c r="O15" s="318" t="str">
        <f>+'一覧表 女子'!J10</f>
        <v/>
      </c>
      <c r="P15" s="319"/>
      <c r="Q15" s="320"/>
    </row>
    <row r="16" spans="1:19" ht="11.25" customHeight="1" x14ac:dyDescent="0.2">
      <c r="A16" s="40" t="s">
        <v>89</v>
      </c>
      <c r="B16" s="306" t="s">
        <v>65</v>
      </c>
      <c r="C16" s="306"/>
      <c r="D16" s="306" t="s">
        <v>90</v>
      </c>
      <c r="E16" s="306"/>
      <c r="F16" s="306"/>
      <c r="G16" s="49" t="s">
        <v>10</v>
      </c>
      <c r="H16" s="50" t="s">
        <v>91</v>
      </c>
      <c r="I16" s="313"/>
      <c r="J16" s="40" t="s">
        <v>89</v>
      </c>
      <c r="K16" s="330" t="s">
        <v>65</v>
      </c>
      <c r="L16" s="298"/>
      <c r="M16" s="330" t="s">
        <v>90</v>
      </c>
      <c r="N16" s="331"/>
      <c r="O16" s="298"/>
      <c r="P16" s="49" t="s">
        <v>10</v>
      </c>
      <c r="Q16" s="50" t="s">
        <v>91</v>
      </c>
    </row>
    <row r="17" spans="1:17" ht="30.75" customHeight="1" thickBot="1" x14ac:dyDescent="0.25">
      <c r="A17" s="25" t="e">
        <f>IF(B17="","",VLOOKUP(B17,名簿入力!B$8:G$106,4,FALSE))</f>
        <v>#N/A</v>
      </c>
      <c r="B17" s="317">
        <f>+'一覧表 女子'!$A10</f>
        <v>0</v>
      </c>
      <c r="C17" s="317"/>
      <c r="D17" s="315" t="e">
        <f>IF(B17="","",VLOOKUP(B17,名簿入力!B$8:G$106,2,FALSE))</f>
        <v>#N/A</v>
      </c>
      <c r="E17" s="315" t="e">
        <f>IF(D17="","",LOOKUP(D17,名簿入力!E$8:E$106,名簿入力!F$8:F$106))</f>
        <v>#N/A</v>
      </c>
      <c r="F17" s="315" t="e">
        <f>IF(E17="","",LOOKUP(E17,名簿入力!F$8:F$106,名簿入力!G$8:G$106))</f>
        <v>#N/A</v>
      </c>
      <c r="G17" s="26" t="e">
        <f>IF(B17="","",VLOOKUP(B17,名簿入力!B$8:G$106,5,FALSE))</f>
        <v>#N/A</v>
      </c>
      <c r="H17" s="27" t="e">
        <f>IF(B17="","",VLOOKUP(B17,名簿入力!B$8:G$106,6,FALSE))</f>
        <v>#N/A</v>
      </c>
      <c r="I17" s="313"/>
      <c r="J17" s="25" t="e">
        <f>IF(K17="","",VLOOKUP(K17,名簿入力!B$8:L$106,4,FALSE))</f>
        <v>#N/A</v>
      </c>
      <c r="K17" s="328">
        <f>+'一覧表 女子'!$A10</f>
        <v>0</v>
      </c>
      <c r="L17" s="329"/>
      <c r="M17" s="321" t="e">
        <f>IF(K17="","",VLOOKUP(K17,名簿入力!B$8:L$106,2,FALSE))</f>
        <v>#N/A</v>
      </c>
      <c r="N17" s="322"/>
      <c r="O17" s="323"/>
      <c r="P17" s="26" t="e">
        <f>IF(K17="","",VLOOKUP(K17,名簿入力!B$8:L$106,5,FALSE))</f>
        <v>#N/A</v>
      </c>
      <c r="Q17" s="27" t="e">
        <f>IF(K17="","",VLOOKUP(K17,名簿入力!B$8:L$106,6,FALSE))</f>
        <v>#N/A</v>
      </c>
    </row>
    <row r="18" spans="1:17" ht="3.75" customHeight="1" thickBot="1" x14ac:dyDescent="0.25">
      <c r="A18" s="316"/>
      <c r="B18" s="316"/>
      <c r="C18" s="316"/>
      <c r="D18" s="316"/>
      <c r="E18" s="316"/>
      <c r="F18" s="316"/>
      <c r="G18" s="316"/>
      <c r="H18" s="316"/>
      <c r="I18" s="313"/>
      <c r="J18" s="324"/>
      <c r="K18" s="324"/>
      <c r="L18" s="324"/>
      <c r="M18" s="324"/>
      <c r="N18" s="324"/>
      <c r="O18" s="324"/>
      <c r="P18" s="324"/>
      <c r="Q18" s="324"/>
    </row>
    <row r="19" spans="1:17" ht="16.5" customHeight="1" x14ac:dyDescent="0.2">
      <c r="A19" s="288" t="s">
        <v>88</v>
      </c>
      <c r="B19" s="289"/>
      <c r="C19" s="290" t="str">
        <f>+'一覧表 女子'!G11</f>
        <v/>
      </c>
      <c r="D19" s="290"/>
      <c r="E19" s="38" t="s">
        <v>12</v>
      </c>
      <c r="F19" s="318" t="str">
        <f>+'一覧表 女子'!H11</f>
        <v/>
      </c>
      <c r="G19" s="319"/>
      <c r="H19" s="320"/>
      <c r="I19" s="313"/>
      <c r="J19" s="325" t="s">
        <v>88</v>
      </c>
      <c r="K19" s="326"/>
      <c r="L19" s="318" t="str">
        <f>+'一覧表 女子'!I11</f>
        <v/>
      </c>
      <c r="M19" s="327"/>
      <c r="N19" s="38" t="s">
        <v>12</v>
      </c>
      <c r="O19" s="318" t="str">
        <f>+'一覧表 女子'!J11</f>
        <v/>
      </c>
      <c r="P19" s="319"/>
      <c r="Q19" s="320"/>
    </row>
    <row r="20" spans="1:17" ht="11.25" customHeight="1" x14ac:dyDescent="0.2">
      <c r="A20" s="40" t="s">
        <v>89</v>
      </c>
      <c r="B20" s="306" t="s">
        <v>65</v>
      </c>
      <c r="C20" s="306"/>
      <c r="D20" s="306" t="s">
        <v>90</v>
      </c>
      <c r="E20" s="306"/>
      <c r="F20" s="306"/>
      <c r="G20" s="49" t="s">
        <v>10</v>
      </c>
      <c r="H20" s="50" t="s">
        <v>91</v>
      </c>
      <c r="I20" s="313"/>
      <c r="J20" s="40" t="s">
        <v>89</v>
      </c>
      <c r="K20" s="330" t="s">
        <v>65</v>
      </c>
      <c r="L20" s="298"/>
      <c r="M20" s="330" t="s">
        <v>90</v>
      </c>
      <c r="N20" s="331"/>
      <c r="O20" s="298"/>
      <c r="P20" s="49" t="s">
        <v>10</v>
      </c>
      <c r="Q20" s="50" t="s">
        <v>91</v>
      </c>
    </row>
    <row r="21" spans="1:17" ht="30.75" customHeight="1" thickBot="1" x14ac:dyDescent="0.25">
      <c r="A21" s="25" t="e">
        <f>IF(B21="","",VLOOKUP(B21,名簿入力!B$8:G$106,4,FALSE))</f>
        <v>#N/A</v>
      </c>
      <c r="B21" s="317">
        <f>+'一覧表 女子'!$A11</f>
        <v>0</v>
      </c>
      <c r="C21" s="317"/>
      <c r="D21" s="315" t="e">
        <f>IF(B21="","",VLOOKUP(B21,名簿入力!B$8:G$106,2,FALSE))</f>
        <v>#N/A</v>
      </c>
      <c r="E21" s="315" t="e">
        <f>IF(D21="","",LOOKUP(D21,名簿入力!E$8:E$106,名簿入力!F$8:F$106))</f>
        <v>#N/A</v>
      </c>
      <c r="F21" s="315" t="e">
        <f>IF(E21="","",LOOKUP(E21,名簿入力!F$8:F$106,名簿入力!G$8:G$106))</f>
        <v>#N/A</v>
      </c>
      <c r="G21" s="26" t="e">
        <f>IF(B21="","",VLOOKUP(B21,名簿入力!B$8:G$106,5,FALSE))</f>
        <v>#N/A</v>
      </c>
      <c r="H21" s="27" t="e">
        <f>IF(B21="","",VLOOKUP(B21,名簿入力!B$8:G$106,6,FALSE))</f>
        <v>#N/A</v>
      </c>
      <c r="I21" s="313"/>
      <c r="J21" s="25" t="e">
        <f>IF(K21="","",VLOOKUP(K21,名簿入力!B$8:L$106,4,FALSE))</f>
        <v>#N/A</v>
      </c>
      <c r="K21" s="328">
        <f>+'一覧表 女子'!$A11</f>
        <v>0</v>
      </c>
      <c r="L21" s="329"/>
      <c r="M21" s="321" t="e">
        <f>IF(K21="","",VLOOKUP(K21,名簿入力!B$8:L$106,2,FALSE))</f>
        <v>#N/A</v>
      </c>
      <c r="N21" s="322"/>
      <c r="O21" s="323"/>
      <c r="P21" s="26" t="e">
        <f>IF(K21="","",VLOOKUP(K21,名簿入力!B$8:L$106,5,FALSE))</f>
        <v>#N/A</v>
      </c>
      <c r="Q21" s="27" t="e">
        <f>IF(K21="","",VLOOKUP(K21,名簿入力!B$8:L$106,6,FALSE))</f>
        <v>#N/A</v>
      </c>
    </row>
    <row r="22" spans="1:17" ht="3.75" customHeight="1" thickBot="1" x14ac:dyDescent="0.25">
      <c r="A22" s="316"/>
      <c r="B22" s="316"/>
      <c r="C22" s="316"/>
      <c r="D22" s="316"/>
      <c r="E22" s="316"/>
      <c r="F22" s="316"/>
      <c r="G22" s="316"/>
      <c r="H22" s="316"/>
      <c r="I22" s="313"/>
      <c r="J22" s="324"/>
      <c r="K22" s="324"/>
      <c r="L22" s="324"/>
      <c r="M22" s="324"/>
      <c r="N22" s="324"/>
      <c r="O22" s="324"/>
      <c r="P22" s="324"/>
      <c r="Q22" s="324"/>
    </row>
    <row r="23" spans="1:17" ht="16.5" customHeight="1" x14ac:dyDescent="0.2">
      <c r="A23" s="288" t="s">
        <v>88</v>
      </c>
      <c r="B23" s="289"/>
      <c r="C23" s="290" t="str">
        <f>+'一覧表 女子'!G12</f>
        <v/>
      </c>
      <c r="D23" s="290"/>
      <c r="E23" s="38" t="s">
        <v>12</v>
      </c>
      <c r="F23" s="318" t="str">
        <f>+'一覧表 女子'!H12</f>
        <v/>
      </c>
      <c r="G23" s="319"/>
      <c r="H23" s="320"/>
      <c r="I23" s="313"/>
      <c r="J23" s="325" t="s">
        <v>88</v>
      </c>
      <c r="K23" s="326"/>
      <c r="L23" s="318" t="str">
        <f>+'一覧表 女子'!I12</f>
        <v/>
      </c>
      <c r="M23" s="327"/>
      <c r="N23" s="38" t="s">
        <v>12</v>
      </c>
      <c r="O23" s="318" t="str">
        <f>+'一覧表 女子'!J12</f>
        <v/>
      </c>
      <c r="P23" s="319"/>
      <c r="Q23" s="320"/>
    </row>
    <row r="24" spans="1:17" ht="11.25" customHeight="1" x14ac:dyDescent="0.2">
      <c r="A24" s="40" t="s">
        <v>89</v>
      </c>
      <c r="B24" s="306" t="s">
        <v>65</v>
      </c>
      <c r="C24" s="306"/>
      <c r="D24" s="306" t="s">
        <v>90</v>
      </c>
      <c r="E24" s="306"/>
      <c r="F24" s="306"/>
      <c r="G24" s="49" t="s">
        <v>10</v>
      </c>
      <c r="H24" s="50" t="s">
        <v>91</v>
      </c>
      <c r="I24" s="313"/>
      <c r="J24" s="40" t="s">
        <v>89</v>
      </c>
      <c r="K24" s="330" t="s">
        <v>65</v>
      </c>
      <c r="L24" s="298"/>
      <c r="M24" s="330" t="s">
        <v>90</v>
      </c>
      <c r="N24" s="331"/>
      <c r="O24" s="298"/>
      <c r="P24" s="49" t="s">
        <v>10</v>
      </c>
      <c r="Q24" s="50" t="s">
        <v>91</v>
      </c>
    </row>
    <row r="25" spans="1:17" ht="30.75" customHeight="1" thickBot="1" x14ac:dyDescent="0.25">
      <c r="A25" s="25" t="e">
        <f>IF(B25="","",VLOOKUP(B25,名簿入力!B$8:G$106,4,FALSE))</f>
        <v>#N/A</v>
      </c>
      <c r="B25" s="317">
        <f>+'一覧表 女子'!$A12</f>
        <v>0</v>
      </c>
      <c r="C25" s="317"/>
      <c r="D25" s="315" t="e">
        <f>IF(B25="","",VLOOKUP(B25,名簿入力!B$8:G$106,2,FALSE))</f>
        <v>#N/A</v>
      </c>
      <c r="E25" s="315" t="e">
        <f>IF(D25="","",LOOKUP(D25,名簿入力!E$8:E$106,名簿入力!F$8:F$106))</f>
        <v>#N/A</v>
      </c>
      <c r="F25" s="315" t="e">
        <f>IF(E25="","",LOOKUP(E25,名簿入力!F$8:F$106,名簿入力!G$8:G$106))</f>
        <v>#N/A</v>
      </c>
      <c r="G25" s="26" t="e">
        <f>IF(B25="","",VLOOKUP(B25,名簿入力!B$8:G$106,5,FALSE))</f>
        <v>#N/A</v>
      </c>
      <c r="H25" s="27" t="e">
        <f>IF(B25="","",VLOOKUP(B25,名簿入力!B$8:G$106,6,FALSE))</f>
        <v>#N/A</v>
      </c>
      <c r="I25" s="313"/>
      <c r="J25" s="25" t="e">
        <f>IF(K25="","",VLOOKUP(K25,名簿入力!B$8:L$106,4,FALSE))</f>
        <v>#N/A</v>
      </c>
      <c r="K25" s="328">
        <f>+'一覧表 女子'!$A12</f>
        <v>0</v>
      </c>
      <c r="L25" s="329"/>
      <c r="M25" s="321" t="e">
        <f>IF(K25="","",VLOOKUP(K25,名簿入力!B$8:L$106,2,FALSE))</f>
        <v>#N/A</v>
      </c>
      <c r="N25" s="322"/>
      <c r="O25" s="323"/>
      <c r="P25" s="26" t="e">
        <f>IF(K25="","",VLOOKUP(K25,名簿入力!B$8:L$106,5,FALSE))</f>
        <v>#N/A</v>
      </c>
      <c r="Q25" s="27" t="e">
        <f>IF(K25="","",VLOOKUP(K25,名簿入力!B$8:L$106,6,FALSE))</f>
        <v>#N/A</v>
      </c>
    </row>
    <row r="26" spans="1:17" ht="3.75" customHeight="1" thickBot="1" x14ac:dyDescent="0.25">
      <c r="A26" s="316"/>
      <c r="B26" s="316"/>
      <c r="C26" s="316"/>
      <c r="D26" s="316"/>
      <c r="E26" s="316"/>
      <c r="F26" s="316"/>
      <c r="G26" s="316"/>
      <c r="H26" s="316"/>
      <c r="I26" s="313"/>
      <c r="J26" s="324"/>
      <c r="K26" s="324"/>
      <c r="L26" s="324"/>
      <c r="M26" s="324"/>
      <c r="N26" s="324"/>
      <c r="O26" s="324"/>
      <c r="P26" s="324"/>
      <c r="Q26" s="324"/>
    </row>
    <row r="27" spans="1:17" ht="16.5" customHeight="1" x14ac:dyDescent="0.2">
      <c r="A27" s="288" t="s">
        <v>88</v>
      </c>
      <c r="B27" s="289"/>
      <c r="C27" s="290" t="str">
        <f>+'一覧表 女子'!G13</f>
        <v/>
      </c>
      <c r="D27" s="290"/>
      <c r="E27" s="38" t="s">
        <v>12</v>
      </c>
      <c r="F27" s="318" t="str">
        <f>+'一覧表 女子'!H13</f>
        <v/>
      </c>
      <c r="G27" s="319"/>
      <c r="H27" s="320"/>
      <c r="I27" s="313"/>
      <c r="J27" s="325" t="s">
        <v>88</v>
      </c>
      <c r="K27" s="326"/>
      <c r="L27" s="318" t="str">
        <f>+'一覧表 女子'!I13</f>
        <v/>
      </c>
      <c r="M27" s="327"/>
      <c r="N27" s="38" t="s">
        <v>12</v>
      </c>
      <c r="O27" s="318" t="str">
        <f>+'一覧表 女子'!J13</f>
        <v/>
      </c>
      <c r="P27" s="319"/>
      <c r="Q27" s="320"/>
    </row>
    <row r="28" spans="1:17" ht="11.25" customHeight="1" x14ac:dyDescent="0.2">
      <c r="A28" s="40" t="s">
        <v>89</v>
      </c>
      <c r="B28" s="306" t="s">
        <v>65</v>
      </c>
      <c r="C28" s="306"/>
      <c r="D28" s="306" t="s">
        <v>90</v>
      </c>
      <c r="E28" s="306"/>
      <c r="F28" s="306"/>
      <c r="G28" s="49" t="s">
        <v>10</v>
      </c>
      <c r="H28" s="50" t="s">
        <v>91</v>
      </c>
      <c r="I28" s="313"/>
      <c r="J28" s="40" t="s">
        <v>89</v>
      </c>
      <c r="K28" s="330" t="s">
        <v>65</v>
      </c>
      <c r="L28" s="298"/>
      <c r="M28" s="330" t="s">
        <v>90</v>
      </c>
      <c r="N28" s="331"/>
      <c r="O28" s="298"/>
      <c r="P28" s="49" t="s">
        <v>10</v>
      </c>
      <c r="Q28" s="50" t="s">
        <v>91</v>
      </c>
    </row>
    <row r="29" spans="1:17" ht="30.75" customHeight="1" thickBot="1" x14ac:dyDescent="0.25">
      <c r="A29" s="25" t="e">
        <f>IF(B29="","",VLOOKUP(B29,名簿入力!B$8:G$106,4,FALSE))</f>
        <v>#N/A</v>
      </c>
      <c r="B29" s="317">
        <f>+'一覧表 女子'!$A13</f>
        <v>0</v>
      </c>
      <c r="C29" s="317"/>
      <c r="D29" s="315" t="e">
        <f>IF(B29="","",VLOOKUP(B29,名簿入力!B$8:G$106,2,FALSE))</f>
        <v>#N/A</v>
      </c>
      <c r="E29" s="315" t="e">
        <f>IF(D29="","",LOOKUP(D29,名簿入力!E$8:E$106,名簿入力!F$8:F$106))</f>
        <v>#N/A</v>
      </c>
      <c r="F29" s="315" t="e">
        <f>IF(E29="","",LOOKUP(E29,名簿入力!F$8:F$106,名簿入力!G$8:G$106))</f>
        <v>#N/A</v>
      </c>
      <c r="G29" s="26" t="e">
        <f>IF(B29="","",VLOOKUP(B29,名簿入力!B$8:G$106,5,FALSE))</f>
        <v>#N/A</v>
      </c>
      <c r="H29" s="27" t="e">
        <f>IF(B29="","",VLOOKUP(B29,名簿入力!B$8:G$106,6,FALSE))</f>
        <v>#N/A</v>
      </c>
      <c r="I29" s="313"/>
      <c r="J29" s="25" t="e">
        <f>IF(K29="","",VLOOKUP(K29,名簿入力!B$8:L$106,4,FALSE))</f>
        <v>#N/A</v>
      </c>
      <c r="K29" s="328">
        <f>+'一覧表 女子'!$A13</f>
        <v>0</v>
      </c>
      <c r="L29" s="329"/>
      <c r="M29" s="321" t="e">
        <f>IF(K29="","",VLOOKUP(K29,名簿入力!B$8:L$106,2,FALSE))</f>
        <v>#N/A</v>
      </c>
      <c r="N29" s="322"/>
      <c r="O29" s="323"/>
      <c r="P29" s="26" t="e">
        <f>IF(K29="","",VLOOKUP(K29,名簿入力!B$8:L$106,5,FALSE))</f>
        <v>#N/A</v>
      </c>
      <c r="Q29" s="27" t="e">
        <f>IF(K29="","",VLOOKUP(K29,名簿入力!B$8:L$106,6,FALSE))</f>
        <v>#N/A</v>
      </c>
    </row>
    <row r="30" spans="1:17" ht="3.75" customHeight="1" thickBot="1" x14ac:dyDescent="0.25">
      <c r="A30" s="316"/>
      <c r="B30" s="316"/>
      <c r="C30" s="316"/>
      <c r="D30" s="316"/>
      <c r="E30" s="316"/>
      <c r="F30" s="316"/>
      <c r="G30" s="316"/>
      <c r="H30" s="316"/>
      <c r="I30" s="313"/>
      <c r="J30" s="324"/>
      <c r="K30" s="324"/>
      <c r="L30" s="324"/>
      <c r="M30" s="324"/>
      <c r="N30" s="324"/>
      <c r="O30" s="324"/>
      <c r="P30" s="324"/>
      <c r="Q30" s="324"/>
    </row>
    <row r="31" spans="1:17" ht="16.5" customHeight="1" x14ac:dyDescent="0.2">
      <c r="A31" s="288" t="s">
        <v>88</v>
      </c>
      <c r="B31" s="289"/>
      <c r="C31" s="290" t="str">
        <f>+'一覧表 女子'!G14</f>
        <v/>
      </c>
      <c r="D31" s="290"/>
      <c r="E31" s="38" t="s">
        <v>12</v>
      </c>
      <c r="F31" s="318" t="str">
        <f>+'一覧表 女子'!H14</f>
        <v/>
      </c>
      <c r="G31" s="319"/>
      <c r="H31" s="320"/>
      <c r="I31" s="313"/>
      <c r="J31" s="325" t="s">
        <v>88</v>
      </c>
      <c r="K31" s="326"/>
      <c r="L31" s="318" t="str">
        <f>+'一覧表 女子'!I14</f>
        <v/>
      </c>
      <c r="M31" s="327"/>
      <c r="N31" s="38" t="s">
        <v>12</v>
      </c>
      <c r="O31" s="318" t="str">
        <f>+'一覧表 女子'!J14</f>
        <v/>
      </c>
      <c r="P31" s="319"/>
      <c r="Q31" s="320"/>
    </row>
    <row r="32" spans="1:17" ht="11.25" customHeight="1" x14ac:dyDescent="0.2">
      <c r="A32" s="40" t="s">
        <v>89</v>
      </c>
      <c r="B32" s="306" t="s">
        <v>65</v>
      </c>
      <c r="C32" s="306"/>
      <c r="D32" s="306" t="s">
        <v>90</v>
      </c>
      <c r="E32" s="306"/>
      <c r="F32" s="306"/>
      <c r="G32" s="49" t="s">
        <v>10</v>
      </c>
      <c r="H32" s="50" t="s">
        <v>91</v>
      </c>
      <c r="I32" s="313"/>
      <c r="J32" s="40" t="s">
        <v>89</v>
      </c>
      <c r="K32" s="330" t="s">
        <v>65</v>
      </c>
      <c r="L32" s="298"/>
      <c r="M32" s="330" t="s">
        <v>90</v>
      </c>
      <c r="N32" s="331"/>
      <c r="O32" s="298"/>
      <c r="P32" s="49" t="s">
        <v>10</v>
      </c>
      <c r="Q32" s="50" t="s">
        <v>91</v>
      </c>
    </row>
    <row r="33" spans="1:17" ht="30.75" customHeight="1" thickBot="1" x14ac:dyDescent="0.25">
      <c r="A33" s="25" t="e">
        <f>IF(B33="","",VLOOKUP(B33,名簿入力!B$8:G$106,4,FALSE))</f>
        <v>#N/A</v>
      </c>
      <c r="B33" s="317">
        <f>+'一覧表 女子'!$A14</f>
        <v>0</v>
      </c>
      <c r="C33" s="317"/>
      <c r="D33" s="315" t="e">
        <f>IF(B33="","",VLOOKUP(B33,名簿入力!B$8:G$106,2,FALSE))</f>
        <v>#N/A</v>
      </c>
      <c r="E33" s="315" t="e">
        <f>IF(D33="","",LOOKUP(D33,名簿入力!E$8:E$106,名簿入力!F$8:F$106))</f>
        <v>#N/A</v>
      </c>
      <c r="F33" s="315" t="e">
        <f>IF(E33="","",LOOKUP(E33,名簿入力!F$8:F$106,名簿入力!G$8:G$106))</f>
        <v>#N/A</v>
      </c>
      <c r="G33" s="26" t="e">
        <f>IF(B33="","",VLOOKUP(B33,名簿入力!B$8:G$106,5,FALSE))</f>
        <v>#N/A</v>
      </c>
      <c r="H33" s="27" t="e">
        <f>IF(B33="","",VLOOKUP(B33,名簿入力!B$8:G$106,6,FALSE))</f>
        <v>#N/A</v>
      </c>
      <c r="I33" s="313"/>
      <c r="J33" s="25" t="e">
        <f>IF(K33="","",VLOOKUP(K33,名簿入力!B$8:L$106,4,FALSE))</f>
        <v>#N/A</v>
      </c>
      <c r="K33" s="328">
        <f>+'一覧表 女子'!$A14</f>
        <v>0</v>
      </c>
      <c r="L33" s="329"/>
      <c r="M33" s="321" t="e">
        <f>IF(K33="","",VLOOKUP(K33,名簿入力!B$8:L$106,2,FALSE))</f>
        <v>#N/A</v>
      </c>
      <c r="N33" s="322"/>
      <c r="O33" s="323"/>
      <c r="P33" s="26" t="e">
        <f>IF(K33="","",VLOOKUP(K33,名簿入力!B$8:L$106,5,FALSE))</f>
        <v>#N/A</v>
      </c>
      <c r="Q33" s="27" t="e">
        <f>IF(K33="","",VLOOKUP(K33,名簿入力!B$8:L$106,6,FALSE))</f>
        <v>#N/A</v>
      </c>
    </row>
    <row r="34" spans="1:17" ht="3.75" customHeight="1" thickBot="1" x14ac:dyDescent="0.25">
      <c r="A34" s="316"/>
      <c r="B34" s="316"/>
      <c r="C34" s="316"/>
      <c r="D34" s="316"/>
      <c r="E34" s="316"/>
      <c r="F34" s="316"/>
      <c r="G34" s="316"/>
      <c r="H34" s="316"/>
      <c r="I34" s="313"/>
      <c r="J34" s="324"/>
      <c r="K34" s="324"/>
      <c r="L34" s="324"/>
      <c r="M34" s="324"/>
      <c r="N34" s="324"/>
      <c r="O34" s="324"/>
      <c r="P34" s="324"/>
      <c r="Q34" s="324"/>
    </row>
    <row r="35" spans="1:17" ht="16.5" customHeight="1" x14ac:dyDescent="0.2">
      <c r="A35" s="288" t="s">
        <v>88</v>
      </c>
      <c r="B35" s="289"/>
      <c r="C35" s="290" t="str">
        <f>+'一覧表 女子'!G15</f>
        <v/>
      </c>
      <c r="D35" s="290"/>
      <c r="E35" s="38" t="s">
        <v>12</v>
      </c>
      <c r="F35" s="318" t="str">
        <f>+'一覧表 女子'!H15</f>
        <v/>
      </c>
      <c r="G35" s="319"/>
      <c r="H35" s="320"/>
      <c r="I35" s="313"/>
      <c r="J35" s="325" t="s">
        <v>88</v>
      </c>
      <c r="K35" s="326"/>
      <c r="L35" s="318" t="str">
        <f>+'一覧表 女子'!I15</f>
        <v/>
      </c>
      <c r="M35" s="327"/>
      <c r="N35" s="38" t="s">
        <v>12</v>
      </c>
      <c r="O35" s="318" t="str">
        <f>+'一覧表 女子'!J15</f>
        <v/>
      </c>
      <c r="P35" s="319"/>
      <c r="Q35" s="320"/>
    </row>
    <row r="36" spans="1:17" ht="11.25" customHeight="1" x14ac:dyDescent="0.2">
      <c r="A36" s="40" t="s">
        <v>89</v>
      </c>
      <c r="B36" s="306" t="s">
        <v>65</v>
      </c>
      <c r="C36" s="306"/>
      <c r="D36" s="306" t="s">
        <v>90</v>
      </c>
      <c r="E36" s="306"/>
      <c r="F36" s="306"/>
      <c r="G36" s="49" t="s">
        <v>10</v>
      </c>
      <c r="H36" s="50" t="s">
        <v>91</v>
      </c>
      <c r="I36" s="313"/>
      <c r="J36" s="40" t="s">
        <v>89</v>
      </c>
      <c r="K36" s="330" t="s">
        <v>65</v>
      </c>
      <c r="L36" s="298"/>
      <c r="M36" s="330" t="s">
        <v>90</v>
      </c>
      <c r="N36" s="331"/>
      <c r="O36" s="298"/>
      <c r="P36" s="49" t="s">
        <v>10</v>
      </c>
      <c r="Q36" s="50" t="s">
        <v>91</v>
      </c>
    </row>
    <row r="37" spans="1:17" ht="30.75" customHeight="1" thickBot="1" x14ac:dyDescent="0.25">
      <c r="A37" s="25" t="e">
        <f>IF(B37="","",VLOOKUP(B37,名簿入力!B$8:G$106,4,FALSE))</f>
        <v>#N/A</v>
      </c>
      <c r="B37" s="317">
        <f>+'一覧表 女子'!$A15</f>
        <v>0</v>
      </c>
      <c r="C37" s="317"/>
      <c r="D37" s="315" t="e">
        <f>IF(B37="","",VLOOKUP(B37,名簿入力!B$8:G$106,2,FALSE))</f>
        <v>#N/A</v>
      </c>
      <c r="E37" s="315" t="e">
        <f>IF(D37="","",LOOKUP(D37,名簿入力!E$8:E$106,名簿入力!F$8:F$106))</f>
        <v>#N/A</v>
      </c>
      <c r="F37" s="315" t="e">
        <f>IF(E37="","",LOOKUP(E37,名簿入力!F$8:F$106,名簿入力!G$8:G$106))</f>
        <v>#N/A</v>
      </c>
      <c r="G37" s="26" t="e">
        <f>IF(B37="","",VLOOKUP(B37,名簿入力!B$8:G$106,5,FALSE))</f>
        <v>#N/A</v>
      </c>
      <c r="H37" s="27" t="e">
        <f>IF(B37="","",VLOOKUP(B37,名簿入力!B$8:G$106,6,FALSE))</f>
        <v>#N/A</v>
      </c>
      <c r="I37" s="313"/>
      <c r="J37" s="25" t="e">
        <f>IF(K37="","",VLOOKUP(K37,名簿入力!B$8:L$106,4,FALSE))</f>
        <v>#N/A</v>
      </c>
      <c r="K37" s="328">
        <f>+'一覧表 女子'!$A15</f>
        <v>0</v>
      </c>
      <c r="L37" s="329"/>
      <c r="M37" s="321" t="e">
        <f>IF(K37="","",VLOOKUP(K37,名簿入力!B$8:L$106,2,FALSE))</f>
        <v>#N/A</v>
      </c>
      <c r="N37" s="322"/>
      <c r="O37" s="323"/>
      <c r="P37" s="26" t="e">
        <f>IF(K37="","",VLOOKUP(K37,名簿入力!B$8:L$106,5,FALSE))</f>
        <v>#N/A</v>
      </c>
      <c r="Q37" s="27" t="e">
        <f>IF(K37="","",VLOOKUP(K37,名簿入力!B$8:L$106,6,FALSE))</f>
        <v>#N/A</v>
      </c>
    </row>
    <row r="38" spans="1:17" ht="3.75" customHeight="1" thickBot="1" x14ac:dyDescent="0.25">
      <c r="A38" s="316"/>
      <c r="B38" s="316"/>
      <c r="C38" s="316"/>
      <c r="D38" s="316"/>
      <c r="E38" s="316"/>
      <c r="F38" s="316"/>
      <c r="G38" s="316"/>
      <c r="H38" s="316"/>
      <c r="I38" s="313"/>
      <c r="J38" s="324"/>
      <c r="K38" s="324"/>
      <c r="L38" s="324"/>
      <c r="M38" s="324"/>
      <c r="N38" s="324"/>
      <c r="O38" s="324"/>
      <c r="P38" s="324"/>
      <c r="Q38" s="324"/>
    </row>
    <row r="39" spans="1:17" ht="16.5" customHeight="1" x14ac:dyDescent="0.2">
      <c r="A39" s="288" t="s">
        <v>88</v>
      </c>
      <c r="B39" s="289"/>
      <c r="C39" s="290" t="str">
        <f>+'一覧表 女子'!G16</f>
        <v/>
      </c>
      <c r="D39" s="290"/>
      <c r="E39" s="38" t="s">
        <v>12</v>
      </c>
      <c r="F39" s="318" t="str">
        <f>+'一覧表 女子'!H16</f>
        <v/>
      </c>
      <c r="G39" s="319"/>
      <c r="H39" s="320"/>
      <c r="I39" s="313"/>
      <c r="J39" s="325" t="s">
        <v>88</v>
      </c>
      <c r="K39" s="326"/>
      <c r="L39" s="318" t="str">
        <f>+'一覧表 女子'!I16</f>
        <v/>
      </c>
      <c r="M39" s="327"/>
      <c r="N39" s="38" t="s">
        <v>12</v>
      </c>
      <c r="O39" s="318" t="str">
        <f>+'一覧表 女子'!J16</f>
        <v/>
      </c>
      <c r="P39" s="319"/>
      <c r="Q39" s="320"/>
    </row>
    <row r="40" spans="1:17" ht="11.25" customHeight="1" x14ac:dyDescent="0.2">
      <c r="A40" s="40" t="s">
        <v>89</v>
      </c>
      <c r="B40" s="306" t="s">
        <v>65</v>
      </c>
      <c r="C40" s="306"/>
      <c r="D40" s="306" t="s">
        <v>90</v>
      </c>
      <c r="E40" s="306"/>
      <c r="F40" s="306"/>
      <c r="G40" s="49" t="s">
        <v>10</v>
      </c>
      <c r="H40" s="50" t="s">
        <v>91</v>
      </c>
      <c r="I40" s="313"/>
      <c r="J40" s="40" t="s">
        <v>89</v>
      </c>
      <c r="K40" s="330" t="s">
        <v>65</v>
      </c>
      <c r="L40" s="298"/>
      <c r="M40" s="330" t="s">
        <v>90</v>
      </c>
      <c r="N40" s="331"/>
      <c r="O40" s="298"/>
      <c r="P40" s="49" t="s">
        <v>10</v>
      </c>
      <c r="Q40" s="50" t="s">
        <v>91</v>
      </c>
    </row>
    <row r="41" spans="1:17" ht="30.75" customHeight="1" thickBot="1" x14ac:dyDescent="0.25">
      <c r="A41" s="25" t="e">
        <f>IF(B41="","",VLOOKUP(B41,名簿入力!B$8:G$106,4,FALSE))</f>
        <v>#N/A</v>
      </c>
      <c r="B41" s="317">
        <f>+'一覧表 女子'!$A16</f>
        <v>0</v>
      </c>
      <c r="C41" s="317"/>
      <c r="D41" s="315" t="e">
        <f>IF(B41="","",VLOOKUP(B41,名簿入力!B$8:G$106,2,FALSE))</f>
        <v>#N/A</v>
      </c>
      <c r="E41" s="315" t="e">
        <f>IF(D41="","",LOOKUP(D41,名簿入力!E$8:E$106,名簿入力!F$8:F$106))</f>
        <v>#N/A</v>
      </c>
      <c r="F41" s="315" t="e">
        <f>IF(E41="","",LOOKUP(E41,名簿入力!F$8:F$106,名簿入力!G$8:G$106))</f>
        <v>#N/A</v>
      </c>
      <c r="G41" s="26" t="e">
        <f>IF(B41="","",VLOOKUP(B41,名簿入力!B$8:G$106,5,FALSE))</f>
        <v>#N/A</v>
      </c>
      <c r="H41" s="27" t="e">
        <f>IF(B41="","",VLOOKUP(B41,名簿入力!B$8:G$106,6,FALSE))</f>
        <v>#N/A</v>
      </c>
      <c r="I41" s="313"/>
      <c r="J41" s="25" t="e">
        <f>IF(K41="","",VLOOKUP(K41,名簿入力!B$8:L$106,4,FALSE))</f>
        <v>#N/A</v>
      </c>
      <c r="K41" s="328">
        <f>+'一覧表 女子'!$A16</f>
        <v>0</v>
      </c>
      <c r="L41" s="329"/>
      <c r="M41" s="321" t="e">
        <f>IF(K41="","",VLOOKUP(K41,名簿入力!B$8:L$106,2,FALSE))</f>
        <v>#N/A</v>
      </c>
      <c r="N41" s="322"/>
      <c r="O41" s="323"/>
      <c r="P41" s="26" t="e">
        <f>IF(K41="","",VLOOKUP(K41,名簿入力!B$8:L$106,5,FALSE))</f>
        <v>#N/A</v>
      </c>
      <c r="Q41" s="27" t="e">
        <f>IF(K41="","",VLOOKUP(K41,名簿入力!B$8:L$106,6,FALSE))</f>
        <v>#N/A</v>
      </c>
    </row>
    <row r="42" spans="1:17" ht="3.75" customHeight="1" thickBot="1" x14ac:dyDescent="0.25">
      <c r="A42" s="316"/>
      <c r="B42" s="316"/>
      <c r="C42" s="316"/>
      <c r="D42" s="316"/>
      <c r="E42" s="316"/>
      <c r="F42" s="316"/>
      <c r="G42" s="316"/>
      <c r="H42" s="316"/>
      <c r="I42" s="313"/>
      <c r="J42" s="324"/>
      <c r="K42" s="324"/>
      <c r="L42" s="324"/>
      <c r="M42" s="324"/>
      <c r="N42" s="324"/>
      <c r="O42" s="324"/>
      <c r="P42" s="324"/>
      <c r="Q42" s="324"/>
    </row>
    <row r="43" spans="1:17" ht="16.5" customHeight="1" x14ac:dyDescent="0.2">
      <c r="A43" s="288" t="s">
        <v>88</v>
      </c>
      <c r="B43" s="289"/>
      <c r="C43" s="290" t="str">
        <f>+'一覧表 女子'!G17</f>
        <v/>
      </c>
      <c r="D43" s="290"/>
      <c r="E43" s="38" t="s">
        <v>12</v>
      </c>
      <c r="F43" s="318" t="str">
        <f>+'一覧表 女子'!H17</f>
        <v/>
      </c>
      <c r="G43" s="319"/>
      <c r="H43" s="320"/>
      <c r="I43" s="313"/>
      <c r="J43" s="325" t="s">
        <v>88</v>
      </c>
      <c r="K43" s="326"/>
      <c r="L43" s="318" t="str">
        <f>+'一覧表 女子'!I17</f>
        <v/>
      </c>
      <c r="M43" s="327"/>
      <c r="N43" s="38" t="s">
        <v>12</v>
      </c>
      <c r="O43" s="318" t="str">
        <f>+'一覧表 女子'!J17</f>
        <v/>
      </c>
      <c r="P43" s="319"/>
      <c r="Q43" s="320"/>
    </row>
    <row r="44" spans="1:17" ht="11.25" customHeight="1" x14ac:dyDescent="0.2">
      <c r="A44" s="40" t="s">
        <v>89</v>
      </c>
      <c r="B44" s="306" t="s">
        <v>65</v>
      </c>
      <c r="C44" s="306"/>
      <c r="D44" s="306" t="s">
        <v>90</v>
      </c>
      <c r="E44" s="306"/>
      <c r="F44" s="306"/>
      <c r="G44" s="49" t="s">
        <v>10</v>
      </c>
      <c r="H44" s="50" t="s">
        <v>91</v>
      </c>
      <c r="I44" s="313"/>
      <c r="J44" s="40" t="s">
        <v>89</v>
      </c>
      <c r="K44" s="330" t="s">
        <v>65</v>
      </c>
      <c r="L44" s="298"/>
      <c r="M44" s="330" t="s">
        <v>90</v>
      </c>
      <c r="N44" s="331"/>
      <c r="O44" s="298"/>
      <c r="P44" s="49" t="s">
        <v>10</v>
      </c>
      <c r="Q44" s="50" t="s">
        <v>91</v>
      </c>
    </row>
    <row r="45" spans="1:17" ht="30.75" customHeight="1" thickBot="1" x14ac:dyDescent="0.25">
      <c r="A45" s="25" t="e">
        <f>IF(B45="","",VLOOKUP(B45,名簿入力!B$8:G$106,4,FALSE))</f>
        <v>#N/A</v>
      </c>
      <c r="B45" s="317">
        <f>+'一覧表 女子'!$A17</f>
        <v>0</v>
      </c>
      <c r="C45" s="317"/>
      <c r="D45" s="315" t="e">
        <f>IF(B45="","",VLOOKUP(B45,名簿入力!B$8:G$106,2,FALSE))</f>
        <v>#N/A</v>
      </c>
      <c r="E45" s="315" t="e">
        <f>IF(D45="","",LOOKUP(D45,名簿入力!E$8:E$106,名簿入力!F$8:F$106))</f>
        <v>#N/A</v>
      </c>
      <c r="F45" s="315" t="e">
        <f>IF(E45="","",LOOKUP(E45,名簿入力!F$8:F$106,名簿入力!G$8:G$106))</f>
        <v>#N/A</v>
      </c>
      <c r="G45" s="26" t="e">
        <f>IF(B45="","",VLOOKUP(B45,名簿入力!B$8:G$106,5,FALSE))</f>
        <v>#N/A</v>
      </c>
      <c r="H45" s="27" t="e">
        <f>IF(B45="","",VLOOKUP(B45,名簿入力!B$8:G$106,6,FALSE))</f>
        <v>#N/A</v>
      </c>
      <c r="I45" s="313"/>
      <c r="J45" s="25" t="e">
        <f>IF(K45="","",VLOOKUP(K45,名簿入力!B$8:L$106,4,FALSE))</f>
        <v>#N/A</v>
      </c>
      <c r="K45" s="328">
        <f>+'一覧表 女子'!$A17</f>
        <v>0</v>
      </c>
      <c r="L45" s="329"/>
      <c r="M45" s="321" t="e">
        <f>IF(K45="","",VLOOKUP(K45,名簿入力!B$8:L$106,2,FALSE))</f>
        <v>#N/A</v>
      </c>
      <c r="N45" s="322"/>
      <c r="O45" s="323"/>
      <c r="P45" s="26" t="e">
        <f>IF(K45="","",VLOOKUP(K45,名簿入力!B$8:L$106,5,FALSE))</f>
        <v>#N/A</v>
      </c>
      <c r="Q45" s="27" t="e">
        <f>IF(K45="","",VLOOKUP(K45,名簿入力!B$8:L$106,6,FALSE))</f>
        <v>#N/A</v>
      </c>
    </row>
    <row r="46" spans="1:17" ht="3.75" customHeight="1" thickBot="1" x14ac:dyDescent="0.25">
      <c r="A46" s="316"/>
      <c r="B46" s="316"/>
      <c r="C46" s="316"/>
      <c r="D46" s="316"/>
      <c r="E46" s="316"/>
      <c r="F46" s="316"/>
      <c r="G46" s="316"/>
      <c r="H46" s="316"/>
      <c r="I46" s="313"/>
      <c r="J46" s="324"/>
      <c r="K46" s="324"/>
      <c r="L46" s="324"/>
      <c r="M46" s="324"/>
      <c r="N46" s="324"/>
      <c r="O46" s="324"/>
      <c r="P46" s="324"/>
      <c r="Q46" s="324"/>
    </row>
    <row r="47" spans="1:17" ht="16.5" customHeight="1" x14ac:dyDescent="0.2">
      <c r="A47" s="288" t="s">
        <v>88</v>
      </c>
      <c r="B47" s="289"/>
      <c r="C47" s="290" t="str">
        <f>+'一覧表 女子'!G18</f>
        <v/>
      </c>
      <c r="D47" s="290"/>
      <c r="E47" s="38" t="s">
        <v>12</v>
      </c>
      <c r="F47" s="332" t="str">
        <f>+'一覧表 女子'!H18</f>
        <v/>
      </c>
      <c r="G47" s="319"/>
      <c r="H47" s="320"/>
      <c r="I47" s="313"/>
      <c r="J47" s="325" t="s">
        <v>88</v>
      </c>
      <c r="K47" s="326"/>
      <c r="L47" s="318" t="str">
        <f>+'一覧表 女子'!I18</f>
        <v/>
      </c>
      <c r="M47" s="327"/>
      <c r="N47" s="38" t="s">
        <v>12</v>
      </c>
      <c r="O47" s="332" t="str">
        <f>+'一覧表 女子'!J18</f>
        <v/>
      </c>
      <c r="P47" s="319"/>
      <c r="Q47" s="320"/>
    </row>
    <row r="48" spans="1:17" ht="11.25" customHeight="1" x14ac:dyDescent="0.2">
      <c r="A48" s="40" t="s">
        <v>89</v>
      </c>
      <c r="B48" s="306" t="s">
        <v>65</v>
      </c>
      <c r="C48" s="306"/>
      <c r="D48" s="306" t="s">
        <v>90</v>
      </c>
      <c r="E48" s="306"/>
      <c r="F48" s="306"/>
      <c r="G48" s="49" t="s">
        <v>10</v>
      </c>
      <c r="H48" s="50" t="s">
        <v>91</v>
      </c>
      <c r="I48" s="313"/>
      <c r="J48" s="40" t="s">
        <v>89</v>
      </c>
      <c r="K48" s="330" t="s">
        <v>65</v>
      </c>
      <c r="L48" s="298"/>
      <c r="M48" s="330" t="s">
        <v>90</v>
      </c>
      <c r="N48" s="331"/>
      <c r="O48" s="298"/>
      <c r="P48" s="49" t="s">
        <v>10</v>
      </c>
      <c r="Q48" s="50" t="s">
        <v>91</v>
      </c>
    </row>
    <row r="49" spans="1:17" ht="30.75" customHeight="1" thickBot="1" x14ac:dyDescent="0.25">
      <c r="A49" s="25" t="e">
        <f>IF(B49="","",VLOOKUP(B49,名簿入力!B$8:G$106,4,FALSE))</f>
        <v>#N/A</v>
      </c>
      <c r="B49" s="317">
        <f>+'一覧表 女子'!$A18</f>
        <v>0</v>
      </c>
      <c r="C49" s="317"/>
      <c r="D49" s="315" t="e">
        <f>IF(B49="","",VLOOKUP(B49,名簿入力!B$8:G$106,2,FALSE))</f>
        <v>#N/A</v>
      </c>
      <c r="E49" s="315" t="e">
        <f>IF(D49="","",LOOKUP(D49,名簿入力!E$8:E$106,名簿入力!F$8:F$106))</f>
        <v>#N/A</v>
      </c>
      <c r="F49" s="315" t="e">
        <f>IF(E49="","",LOOKUP(E49,名簿入力!F$8:F$106,名簿入力!G$8:G$106))</f>
        <v>#N/A</v>
      </c>
      <c r="G49" s="26" t="e">
        <f>IF(B49="","",VLOOKUP(B49,名簿入力!B$8:G$106,5,FALSE))</f>
        <v>#N/A</v>
      </c>
      <c r="H49" s="27" t="e">
        <f>IF(B49="","",VLOOKUP(B49,名簿入力!B$8:G$106,6,FALSE))</f>
        <v>#N/A</v>
      </c>
      <c r="I49" s="313"/>
      <c r="J49" s="25" t="e">
        <f>IF(K49="","",VLOOKUP(K49,名簿入力!B$8:L$106,4,FALSE))</f>
        <v>#N/A</v>
      </c>
      <c r="K49" s="328">
        <f>+'一覧表 女子'!$A18</f>
        <v>0</v>
      </c>
      <c r="L49" s="329"/>
      <c r="M49" s="321" t="e">
        <f>IF(K49="","",VLOOKUP(K49,名簿入力!B$8:L$106,2,FALSE))</f>
        <v>#N/A</v>
      </c>
      <c r="N49" s="322"/>
      <c r="O49" s="323"/>
      <c r="P49" s="26" t="e">
        <f>IF(K49="","",VLOOKUP(K49,名簿入力!B$8:L$106,5,FALSE))</f>
        <v>#N/A</v>
      </c>
      <c r="Q49" s="27" t="e">
        <f>IF(K49="","",VLOOKUP(K49,名簿入力!B$8:L$106,6,FALSE))</f>
        <v>#N/A</v>
      </c>
    </row>
    <row r="50" spans="1:17" ht="3.75" customHeight="1" thickBot="1" x14ac:dyDescent="0.25">
      <c r="A50" s="316"/>
      <c r="B50" s="316"/>
      <c r="C50" s="316"/>
      <c r="D50" s="316"/>
      <c r="E50" s="316"/>
      <c r="F50" s="316"/>
      <c r="G50" s="316"/>
      <c r="H50" s="316"/>
      <c r="I50" s="313"/>
      <c r="J50" s="324"/>
      <c r="K50" s="324"/>
      <c r="L50" s="324"/>
      <c r="M50" s="324"/>
      <c r="N50" s="324"/>
      <c r="O50" s="324"/>
      <c r="P50" s="324"/>
      <c r="Q50" s="324"/>
    </row>
    <row r="51" spans="1:17" ht="16.5" customHeight="1" x14ac:dyDescent="0.2">
      <c r="A51" s="288" t="s">
        <v>88</v>
      </c>
      <c r="B51" s="289"/>
      <c r="C51" s="290" t="str">
        <f>+'一覧表 女子'!G19</f>
        <v/>
      </c>
      <c r="D51" s="290"/>
      <c r="E51" s="38" t="s">
        <v>12</v>
      </c>
      <c r="F51" s="332" t="str">
        <f>+'一覧表 女子'!H19</f>
        <v/>
      </c>
      <c r="G51" s="319"/>
      <c r="H51" s="320"/>
      <c r="I51" s="313"/>
      <c r="J51" s="325" t="s">
        <v>88</v>
      </c>
      <c r="K51" s="326"/>
      <c r="L51" s="318" t="str">
        <f>+'一覧表 女子'!I19</f>
        <v/>
      </c>
      <c r="M51" s="327"/>
      <c r="N51" s="38" t="s">
        <v>12</v>
      </c>
      <c r="O51" s="318" t="str">
        <f>+'一覧表 女子'!J19</f>
        <v/>
      </c>
      <c r="P51" s="319"/>
      <c r="Q51" s="320"/>
    </row>
    <row r="52" spans="1:17" ht="11.25" customHeight="1" x14ac:dyDescent="0.2">
      <c r="A52" s="40" t="s">
        <v>89</v>
      </c>
      <c r="B52" s="306" t="s">
        <v>65</v>
      </c>
      <c r="C52" s="306"/>
      <c r="D52" s="306" t="s">
        <v>90</v>
      </c>
      <c r="E52" s="306"/>
      <c r="F52" s="306"/>
      <c r="G52" s="49" t="s">
        <v>10</v>
      </c>
      <c r="H52" s="50" t="s">
        <v>91</v>
      </c>
      <c r="I52" s="313"/>
      <c r="J52" s="40" t="s">
        <v>89</v>
      </c>
      <c r="K52" s="330" t="s">
        <v>65</v>
      </c>
      <c r="L52" s="298"/>
      <c r="M52" s="330" t="s">
        <v>90</v>
      </c>
      <c r="N52" s="331"/>
      <c r="O52" s="298"/>
      <c r="P52" s="49" t="s">
        <v>10</v>
      </c>
      <c r="Q52" s="50" t="s">
        <v>91</v>
      </c>
    </row>
    <row r="53" spans="1:17" ht="30.75" customHeight="1" thickBot="1" x14ac:dyDescent="0.25">
      <c r="A53" s="25" t="e">
        <f>IF(B53="","",VLOOKUP(B53,名簿入力!B$8:G$106,4,FALSE))</f>
        <v>#N/A</v>
      </c>
      <c r="B53" s="317">
        <f>+'一覧表 女子'!$A19</f>
        <v>0</v>
      </c>
      <c r="C53" s="317"/>
      <c r="D53" s="315" t="e">
        <f>IF(B53="","",VLOOKUP(B53,名簿入力!B$8:G$106,2,FALSE))</f>
        <v>#N/A</v>
      </c>
      <c r="E53" s="315" t="e">
        <f>IF(D53="","",LOOKUP(D53,名簿入力!E$8:E$106,名簿入力!F$8:F$106))</f>
        <v>#N/A</v>
      </c>
      <c r="F53" s="315" t="e">
        <f>IF(E53="","",LOOKUP(E53,名簿入力!F$8:F$106,名簿入力!G$8:G$106))</f>
        <v>#N/A</v>
      </c>
      <c r="G53" s="26" t="e">
        <f>IF(B53="","",VLOOKUP(B53,名簿入力!B$8:G$106,5,FALSE))</f>
        <v>#N/A</v>
      </c>
      <c r="H53" s="27" t="e">
        <f>IF(B53="","",VLOOKUP(B53,名簿入力!B$8:G$106,6,FALSE))</f>
        <v>#N/A</v>
      </c>
      <c r="I53" s="313"/>
      <c r="J53" s="25" t="e">
        <f>IF(K53="","",VLOOKUP(K53,名簿入力!B$8:L$106,4,FALSE))</f>
        <v>#N/A</v>
      </c>
      <c r="K53" s="328">
        <f>+'一覧表 女子'!$A19</f>
        <v>0</v>
      </c>
      <c r="L53" s="329"/>
      <c r="M53" s="321" t="e">
        <f>IF(K53="","",VLOOKUP(K53,名簿入力!B$8:L$106,2,FALSE))</f>
        <v>#N/A</v>
      </c>
      <c r="N53" s="322"/>
      <c r="O53" s="323"/>
      <c r="P53" s="26" t="e">
        <f>IF(K53="","",VLOOKUP(K53,名簿入力!B$8:L$106,5,FALSE))</f>
        <v>#N/A</v>
      </c>
      <c r="Q53" s="27" t="e">
        <f>IF(K53="","",VLOOKUP(K53,名簿入力!B$8:L$106,6,FALSE))</f>
        <v>#N/A</v>
      </c>
    </row>
    <row r="54" spans="1:17" ht="3.75" customHeight="1" thickBot="1" x14ac:dyDescent="0.25">
      <c r="A54" s="316"/>
      <c r="B54" s="316"/>
      <c r="C54" s="316"/>
      <c r="D54" s="316"/>
      <c r="E54" s="316"/>
      <c r="F54" s="316"/>
      <c r="G54" s="316"/>
      <c r="H54" s="316"/>
      <c r="I54" s="313"/>
      <c r="J54" s="324"/>
      <c r="K54" s="324"/>
      <c r="L54" s="324"/>
      <c r="M54" s="324"/>
      <c r="N54" s="324"/>
      <c r="O54" s="324"/>
      <c r="P54" s="324"/>
      <c r="Q54" s="324"/>
    </row>
    <row r="55" spans="1:17" ht="16.5" customHeight="1" x14ac:dyDescent="0.2">
      <c r="A55" s="288" t="s">
        <v>88</v>
      </c>
      <c r="B55" s="289"/>
      <c r="C55" s="290" t="str">
        <f>+'一覧表 女子'!G20</f>
        <v/>
      </c>
      <c r="D55" s="290"/>
      <c r="E55" s="38" t="s">
        <v>12</v>
      </c>
      <c r="F55" s="332" t="str">
        <f>+'一覧表 女子'!H20</f>
        <v/>
      </c>
      <c r="G55" s="319"/>
      <c r="H55" s="320"/>
      <c r="I55" s="313"/>
      <c r="J55" s="325" t="s">
        <v>88</v>
      </c>
      <c r="K55" s="326"/>
      <c r="L55" s="318" t="str">
        <f>+'一覧表 女子'!I20</f>
        <v/>
      </c>
      <c r="M55" s="327"/>
      <c r="N55" s="38" t="s">
        <v>12</v>
      </c>
      <c r="O55" s="318" t="str">
        <f>+'一覧表 女子'!J20</f>
        <v/>
      </c>
      <c r="P55" s="319"/>
      <c r="Q55" s="320"/>
    </row>
    <row r="56" spans="1:17" ht="11.25" customHeight="1" x14ac:dyDescent="0.2">
      <c r="A56" s="40" t="s">
        <v>89</v>
      </c>
      <c r="B56" s="306" t="s">
        <v>65</v>
      </c>
      <c r="C56" s="306"/>
      <c r="D56" s="306" t="s">
        <v>90</v>
      </c>
      <c r="E56" s="306"/>
      <c r="F56" s="306"/>
      <c r="G56" s="49" t="s">
        <v>10</v>
      </c>
      <c r="H56" s="50" t="s">
        <v>91</v>
      </c>
      <c r="I56" s="313"/>
      <c r="J56" s="40" t="s">
        <v>89</v>
      </c>
      <c r="K56" s="330" t="s">
        <v>65</v>
      </c>
      <c r="L56" s="298"/>
      <c r="M56" s="330" t="s">
        <v>90</v>
      </c>
      <c r="N56" s="331"/>
      <c r="O56" s="298"/>
      <c r="P56" s="49" t="s">
        <v>10</v>
      </c>
      <c r="Q56" s="50" t="s">
        <v>91</v>
      </c>
    </row>
    <row r="57" spans="1:17" ht="30.75" customHeight="1" thickBot="1" x14ac:dyDescent="0.25">
      <c r="A57" s="25" t="e">
        <f>IF(B57="","",VLOOKUP(B57,名簿入力!B$8:G$106,4,FALSE))</f>
        <v>#N/A</v>
      </c>
      <c r="B57" s="317">
        <f>+'一覧表 女子'!$A20</f>
        <v>0</v>
      </c>
      <c r="C57" s="317"/>
      <c r="D57" s="315" t="e">
        <f>IF(B57="","",VLOOKUP(B57,名簿入力!B$8:G$106,2,FALSE))</f>
        <v>#N/A</v>
      </c>
      <c r="E57" s="315" t="e">
        <f>IF(D57="","",LOOKUP(D57,名簿入力!E$8:E$106,名簿入力!F$8:F$106))</f>
        <v>#N/A</v>
      </c>
      <c r="F57" s="315" t="e">
        <f>IF(E57="","",LOOKUP(E57,名簿入力!F$8:F$106,名簿入力!G$8:G$106))</f>
        <v>#N/A</v>
      </c>
      <c r="G57" s="26" t="e">
        <f>IF(B57="","",VLOOKUP(B57,名簿入力!B$8:G$106,5,FALSE))</f>
        <v>#N/A</v>
      </c>
      <c r="H57" s="27" t="e">
        <f>IF(B57="","",VLOOKUP(B57,名簿入力!B$8:G$106,6,FALSE))</f>
        <v>#N/A</v>
      </c>
      <c r="I57" s="313"/>
      <c r="J57" s="25" t="e">
        <f>IF(K57="","",VLOOKUP(K57,名簿入力!B$8:L$106,4,FALSE))</f>
        <v>#N/A</v>
      </c>
      <c r="K57" s="328">
        <f>+'一覧表 女子'!$A20</f>
        <v>0</v>
      </c>
      <c r="L57" s="329"/>
      <c r="M57" s="321" t="e">
        <f>IF(K57="","",VLOOKUP(K57,名簿入力!B$8:L$106,2,FALSE))</f>
        <v>#N/A</v>
      </c>
      <c r="N57" s="322"/>
      <c r="O57" s="323"/>
      <c r="P57" s="26" t="e">
        <f>IF(K57="","",VLOOKUP(K57,名簿入力!B$8:L$106,5,FALSE))</f>
        <v>#N/A</v>
      </c>
      <c r="Q57" s="27" t="e">
        <f>IF(K57="","",VLOOKUP(K57,名簿入力!B$8:L$106,6,FALSE))</f>
        <v>#N/A</v>
      </c>
    </row>
    <row r="58" spans="1:17" ht="3.75" customHeight="1" thickBot="1" x14ac:dyDescent="0.25">
      <c r="A58" s="316"/>
      <c r="B58" s="316"/>
      <c r="C58" s="316"/>
      <c r="D58" s="316"/>
      <c r="E58" s="316"/>
      <c r="F58" s="316"/>
      <c r="G58" s="316"/>
      <c r="H58" s="316"/>
      <c r="I58" s="313"/>
      <c r="J58" s="324"/>
      <c r="K58" s="324"/>
      <c r="L58" s="324"/>
      <c r="M58" s="324"/>
      <c r="N58" s="324"/>
      <c r="O58" s="324"/>
      <c r="P58" s="324"/>
      <c r="Q58" s="324"/>
    </row>
    <row r="59" spans="1:17" ht="16.5" customHeight="1" x14ac:dyDescent="0.2">
      <c r="A59" s="288" t="s">
        <v>88</v>
      </c>
      <c r="B59" s="289"/>
      <c r="C59" s="290" t="str">
        <f>+'一覧表 女子'!G21</f>
        <v/>
      </c>
      <c r="D59" s="290"/>
      <c r="E59" s="38" t="s">
        <v>12</v>
      </c>
      <c r="F59" s="318" t="str">
        <f>+'一覧表 女子'!H21</f>
        <v/>
      </c>
      <c r="G59" s="319"/>
      <c r="H59" s="320"/>
      <c r="I59" s="313"/>
      <c r="J59" s="325" t="s">
        <v>88</v>
      </c>
      <c r="K59" s="326"/>
      <c r="L59" s="318" t="str">
        <f>+'一覧表 女子'!I21</f>
        <v/>
      </c>
      <c r="M59" s="327"/>
      <c r="N59" s="38" t="s">
        <v>12</v>
      </c>
      <c r="O59" s="318" t="str">
        <f>+'一覧表 女子'!J21</f>
        <v/>
      </c>
      <c r="P59" s="319"/>
      <c r="Q59" s="320"/>
    </row>
    <row r="60" spans="1:17" ht="11.25" customHeight="1" x14ac:dyDescent="0.2">
      <c r="A60" s="40" t="s">
        <v>89</v>
      </c>
      <c r="B60" s="306" t="s">
        <v>65</v>
      </c>
      <c r="C60" s="306"/>
      <c r="D60" s="306" t="s">
        <v>90</v>
      </c>
      <c r="E60" s="306"/>
      <c r="F60" s="306"/>
      <c r="G60" s="49" t="s">
        <v>10</v>
      </c>
      <c r="H60" s="50" t="s">
        <v>91</v>
      </c>
      <c r="I60" s="313"/>
      <c r="J60" s="40" t="s">
        <v>89</v>
      </c>
      <c r="K60" s="330" t="s">
        <v>65</v>
      </c>
      <c r="L60" s="298"/>
      <c r="M60" s="330" t="s">
        <v>90</v>
      </c>
      <c r="N60" s="331"/>
      <c r="O60" s="298"/>
      <c r="P60" s="49" t="s">
        <v>10</v>
      </c>
      <c r="Q60" s="50" t="s">
        <v>91</v>
      </c>
    </row>
    <row r="61" spans="1:17" ht="30.75" customHeight="1" thickBot="1" x14ac:dyDescent="0.25">
      <c r="A61" s="25" t="e">
        <f>IF(B61="","",VLOOKUP(B61,名簿入力!B$8:G$106,4,FALSE))</f>
        <v>#N/A</v>
      </c>
      <c r="B61" s="317">
        <f>+'一覧表 女子'!$A21</f>
        <v>0</v>
      </c>
      <c r="C61" s="317"/>
      <c r="D61" s="315" t="e">
        <f>IF(B61="","",VLOOKUP(B61,名簿入力!B$8:G$106,2,FALSE))</f>
        <v>#N/A</v>
      </c>
      <c r="E61" s="315" t="e">
        <f>IF(D61="","",LOOKUP(D61,名簿入力!E$8:E$106,名簿入力!F$8:F$106))</f>
        <v>#N/A</v>
      </c>
      <c r="F61" s="315" t="e">
        <f>IF(E61="","",LOOKUP(E61,名簿入力!F$8:F$106,名簿入力!G$8:G$106))</f>
        <v>#N/A</v>
      </c>
      <c r="G61" s="26" t="e">
        <f>IF(B61="","",VLOOKUP(B61,名簿入力!B$8:G$106,5,FALSE))</f>
        <v>#N/A</v>
      </c>
      <c r="H61" s="27" t="e">
        <f>IF(B61="","",VLOOKUP(B61,名簿入力!B$8:G$106,6,FALSE))</f>
        <v>#N/A</v>
      </c>
      <c r="I61" s="313"/>
      <c r="J61" s="25" t="e">
        <f>IF(K61="","",VLOOKUP(K61,名簿入力!B$8:L$106,4,FALSE))</f>
        <v>#N/A</v>
      </c>
      <c r="K61" s="328">
        <f>+'一覧表 女子'!$A21</f>
        <v>0</v>
      </c>
      <c r="L61" s="329"/>
      <c r="M61" s="321" t="e">
        <f>IF(K61="","",VLOOKUP(K61,名簿入力!B$8:L$106,2,FALSE))</f>
        <v>#N/A</v>
      </c>
      <c r="N61" s="322"/>
      <c r="O61" s="323"/>
      <c r="P61" s="26" t="e">
        <f>IF(K61="","",VLOOKUP(K61,名簿入力!B$8:L$106,5,FALSE))</f>
        <v>#N/A</v>
      </c>
      <c r="Q61" s="27" t="e">
        <f>IF(K61="","",VLOOKUP(K61,名簿入力!B$8:L$106,6,FALSE))</f>
        <v>#N/A</v>
      </c>
    </row>
    <row r="62" spans="1:17" ht="3.75" customHeight="1" thickBot="1" x14ac:dyDescent="0.25">
      <c r="A62" s="316"/>
      <c r="B62" s="316"/>
      <c r="C62" s="316"/>
      <c r="D62" s="316"/>
      <c r="E62" s="316"/>
      <c r="F62" s="316"/>
      <c r="G62" s="316"/>
      <c r="H62" s="316"/>
      <c r="I62" s="313"/>
      <c r="J62" s="324"/>
      <c r="K62" s="324"/>
      <c r="L62" s="324"/>
      <c r="M62" s="324"/>
      <c r="N62" s="324"/>
      <c r="O62" s="324"/>
      <c r="P62" s="324"/>
      <c r="Q62" s="324"/>
    </row>
    <row r="63" spans="1:17" ht="16.5" customHeight="1" x14ac:dyDescent="0.2">
      <c r="A63" s="288" t="s">
        <v>88</v>
      </c>
      <c r="B63" s="289"/>
      <c r="C63" s="290" t="str">
        <f>+'一覧表 女子'!G22</f>
        <v/>
      </c>
      <c r="D63" s="290"/>
      <c r="E63" s="38" t="s">
        <v>12</v>
      </c>
      <c r="F63" s="318" t="str">
        <f>+'一覧表 女子'!H22</f>
        <v/>
      </c>
      <c r="G63" s="319"/>
      <c r="H63" s="320"/>
      <c r="I63" s="313"/>
      <c r="J63" s="325" t="s">
        <v>88</v>
      </c>
      <c r="K63" s="326"/>
      <c r="L63" s="318" t="str">
        <f>+'一覧表 女子'!I22</f>
        <v/>
      </c>
      <c r="M63" s="327"/>
      <c r="N63" s="38" t="s">
        <v>12</v>
      </c>
      <c r="O63" s="318" t="str">
        <f>+'一覧表 女子'!J22</f>
        <v/>
      </c>
      <c r="P63" s="319"/>
      <c r="Q63" s="320"/>
    </row>
    <row r="64" spans="1:17" ht="11.25" customHeight="1" x14ac:dyDescent="0.2">
      <c r="A64" s="40" t="s">
        <v>89</v>
      </c>
      <c r="B64" s="306" t="s">
        <v>65</v>
      </c>
      <c r="C64" s="306"/>
      <c r="D64" s="306" t="s">
        <v>90</v>
      </c>
      <c r="E64" s="306"/>
      <c r="F64" s="306"/>
      <c r="G64" s="49" t="s">
        <v>10</v>
      </c>
      <c r="H64" s="50" t="s">
        <v>91</v>
      </c>
      <c r="I64" s="313"/>
      <c r="J64" s="40" t="s">
        <v>89</v>
      </c>
      <c r="K64" s="330" t="s">
        <v>65</v>
      </c>
      <c r="L64" s="298"/>
      <c r="M64" s="330" t="s">
        <v>90</v>
      </c>
      <c r="N64" s="331"/>
      <c r="O64" s="298"/>
      <c r="P64" s="49" t="s">
        <v>10</v>
      </c>
      <c r="Q64" s="50" t="s">
        <v>91</v>
      </c>
    </row>
    <row r="65" spans="1:17" ht="30.75" customHeight="1" thickBot="1" x14ac:dyDescent="0.25">
      <c r="A65" s="25" t="e">
        <f>IF(B65="","",VLOOKUP(B65,名簿入力!B$8:G$106,4,FALSE))</f>
        <v>#N/A</v>
      </c>
      <c r="B65" s="317">
        <f>+'一覧表 女子'!$A22</f>
        <v>0</v>
      </c>
      <c r="C65" s="317"/>
      <c r="D65" s="315" t="e">
        <f>IF(B65="","",VLOOKUP(B65,名簿入力!B$8:G$106,2,FALSE))</f>
        <v>#N/A</v>
      </c>
      <c r="E65" s="315" t="e">
        <f>IF(D65="","",LOOKUP(D65,名簿入力!E$8:E$106,名簿入力!F$8:F$106))</f>
        <v>#N/A</v>
      </c>
      <c r="F65" s="315" t="e">
        <f>IF(E65="","",LOOKUP(E65,名簿入力!F$8:F$106,名簿入力!G$8:G$106))</f>
        <v>#N/A</v>
      </c>
      <c r="G65" s="26" t="e">
        <f>IF(B65="","",VLOOKUP(B65,名簿入力!B$8:G$106,5,FALSE))</f>
        <v>#N/A</v>
      </c>
      <c r="H65" s="27" t="e">
        <f>IF(B65="","",VLOOKUP(B65,名簿入力!B$8:G$106,6,FALSE))</f>
        <v>#N/A</v>
      </c>
      <c r="I65" s="313"/>
      <c r="J65" s="25" t="e">
        <f>IF(K65="","",VLOOKUP(K65,名簿入力!B$8:L$106,4,FALSE))</f>
        <v>#N/A</v>
      </c>
      <c r="K65" s="328">
        <f>+'一覧表 女子'!$A22</f>
        <v>0</v>
      </c>
      <c r="L65" s="329"/>
      <c r="M65" s="321" t="e">
        <f>IF(K65="","",VLOOKUP(K65,名簿入力!B$8:L$106,2,FALSE))</f>
        <v>#N/A</v>
      </c>
      <c r="N65" s="322"/>
      <c r="O65" s="323"/>
      <c r="P65" s="26" t="e">
        <f>IF(K65="","",VLOOKUP(K65,名簿入力!B$8:L$106,5,FALSE))</f>
        <v>#N/A</v>
      </c>
      <c r="Q65" s="27" t="e">
        <f>IF(K65="","",VLOOKUP(K65,名簿入力!B$8:L$106,6,FALSE))</f>
        <v>#N/A</v>
      </c>
    </row>
    <row r="66" spans="1:17" ht="3.75" customHeight="1" thickBot="1" x14ac:dyDescent="0.25">
      <c r="A66" s="316"/>
      <c r="B66" s="316"/>
      <c r="C66" s="316"/>
      <c r="D66" s="316"/>
      <c r="E66" s="316"/>
      <c r="F66" s="316"/>
      <c r="G66" s="316"/>
      <c r="H66" s="316"/>
      <c r="I66" s="313"/>
      <c r="J66" s="324"/>
      <c r="K66" s="324"/>
      <c r="L66" s="324"/>
      <c r="M66" s="324"/>
      <c r="N66" s="324"/>
      <c r="O66" s="324"/>
      <c r="P66" s="324"/>
      <c r="Q66" s="324"/>
    </row>
    <row r="67" spans="1:17" ht="16.5" customHeight="1" x14ac:dyDescent="0.2">
      <c r="A67" s="288" t="s">
        <v>88</v>
      </c>
      <c r="B67" s="289"/>
      <c r="C67" s="290" t="str">
        <f>+'一覧表 女子'!G23</f>
        <v/>
      </c>
      <c r="D67" s="290"/>
      <c r="E67" s="38" t="s">
        <v>12</v>
      </c>
      <c r="F67" s="318" t="str">
        <f>+'一覧表 女子'!H23</f>
        <v/>
      </c>
      <c r="G67" s="319"/>
      <c r="H67" s="320"/>
      <c r="I67" s="313"/>
      <c r="J67" s="325" t="s">
        <v>88</v>
      </c>
      <c r="K67" s="326"/>
      <c r="L67" s="318" t="str">
        <f>+'一覧表 女子'!I23</f>
        <v/>
      </c>
      <c r="M67" s="327"/>
      <c r="N67" s="38" t="s">
        <v>12</v>
      </c>
      <c r="O67" s="318" t="str">
        <f>+'一覧表 女子'!J23</f>
        <v/>
      </c>
      <c r="P67" s="319"/>
      <c r="Q67" s="320"/>
    </row>
    <row r="68" spans="1:17" ht="11.25" customHeight="1" x14ac:dyDescent="0.2">
      <c r="A68" s="40" t="s">
        <v>89</v>
      </c>
      <c r="B68" s="306" t="s">
        <v>65</v>
      </c>
      <c r="C68" s="306"/>
      <c r="D68" s="306" t="s">
        <v>90</v>
      </c>
      <c r="E68" s="306"/>
      <c r="F68" s="306"/>
      <c r="G68" s="49" t="s">
        <v>10</v>
      </c>
      <c r="H68" s="50" t="s">
        <v>91</v>
      </c>
      <c r="I68" s="313"/>
      <c r="J68" s="40" t="s">
        <v>89</v>
      </c>
      <c r="K68" s="330" t="s">
        <v>65</v>
      </c>
      <c r="L68" s="298"/>
      <c r="M68" s="330" t="s">
        <v>90</v>
      </c>
      <c r="N68" s="331"/>
      <c r="O68" s="298"/>
      <c r="P68" s="49" t="s">
        <v>10</v>
      </c>
      <c r="Q68" s="50" t="s">
        <v>91</v>
      </c>
    </row>
    <row r="69" spans="1:17" ht="30.75" customHeight="1" thickBot="1" x14ac:dyDescent="0.25">
      <c r="A69" s="25" t="e">
        <f>IF(B69="","",VLOOKUP(B69,名簿入力!B$8:G$106,4,FALSE))</f>
        <v>#N/A</v>
      </c>
      <c r="B69" s="317">
        <f>+'一覧表 女子'!$A23</f>
        <v>0</v>
      </c>
      <c r="C69" s="317"/>
      <c r="D69" s="315" t="e">
        <f>IF(B69="","",VLOOKUP(B69,名簿入力!B$8:G$106,2,FALSE))</f>
        <v>#N/A</v>
      </c>
      <c r="E69" s="315" t="e">
        <f>IF(D69="","",LOOKUP(D69,名簿入力!E$8:E$106,名簿入力!F$8:F$106))</f>
        <v>#N/A</v>
      </c>
      <c r="F69" s="315" t="e">
        <f>IF(E69="","",LOOKUP(E69,名簿入力!F$8:F$106,名簿入力!G$8:G$106))</f>
        <v>#N/A</v>
      </c>
      <c r="G69" s="26" t="e">
        <f>IF(B69="","",VLOOKUP(B69,名簿入力!B$8:G$106,5,FALSE))</f>
        <v>#N/A</v>
      </c>
      <c r="H69" s="27" t="e">
        <f>IF(B69="","",VLOOKUP(B69,名簿入力!B$8:G$106,6,FALSE))</f>
        <v>#N/A</v>
      </c>
      <c r="I69" s="313"/>
      <c r="J69" s="25" t="e">
        <f>IF(K69="","",VLOOKUP(K69,名簿入力!B$8:L$106,4,FALSE))</f>
        <v>#N/A</v>
      </c>
      <c r="K69" s="328">
        <f>+'一覧表 女子'!$A23</f>
        <v>0</v>
      </c>
      <c r="L69" s="329"/>
      <c r="M69" s="321" t="e">
        <f>IF(K69="","",VLOOKUP(K69,名簿入力!B$8:L$106,2,FALSE))</f>
        <v>#N/A</v>
      </c>
      <c r="N69" s="322"/>
      <c r="O69" s="323"/>
      <c r="P69" s="26" t="e">
        <f>IF(K69="","",VLOOKUP(K69,名簿入力!B$8:L$106,5,FALSE))</f>
        <v>#N/A</v>
      </c>
      <c r="Q69" s="27" t="e">
        <f>IF(K69="","",VLOOKUP(K69,名簿入力!B$8:L$106,6,FALSE))</f>
        <v>#N/A</v>
      </c>
    </row>
    <row r="70" spans="1:17" ht="3.75" customHeight="1" thickBot="1" x14ac:dyDescent="0.25">
      <c r="A70" s="316"/>
      <c r="B70" s="316"/>
      <c r="C70" s="316"/>
      <c r="D70" s="316"/>
      <c r="E70" s="316"/>
      <c r="F70" s="316"/>
      <c r="G70" s="316"/>
      <c r="H70" s="316"/>
      <c r="I70" s="313"/>
      <c r="J70" s="324"/>
      <c r="K70" s="324"/>
      <c r="L70" s="324"/>
      <c r="M70" s="324"/>
      <c r="N70" s="324"/>
      <c r="O70" s="324"/>
      <c r="P70" s="324"/>
      <c r="Q70" s="324"/>
    </row>
    <row r="71" spans="1:17" ht="16.5" customHeight="1" x14ac:dyDescent="0.2">
      <c r="A71" s="288" t="s">
        <v>88</v>
      </c>
      <c r="B71" s="289"/>
      <c r="C71" s="290" t="str">
        <f>+'一覧表 女子'!G24</f>
        <v/>
      </c>
      <c r="D71" s="290"/>
      <c r="E71" s="38" t="s">
        <v>12</v>
      </c>
      <c r="F71" s="318" t="str">
        <f>+'一覧表 女子'!H24</f>
        <v/>
      </c>
      <c r="G71" s="319"/>
      <c r="H71" s="320"/>
      <c r="I71" s="313"/>
      <c r="J71" s="325" t="s">
        <v>88</v>
      </c>
      <c r="K71" s="326"/>
      <c r="L71" s="318" t="str">
        <f>+'一覧表 女子'!I24</f>
        <v/>
      </c>
      <c r="M71" s="327"/>
      <c r="N71" s="38" t="s">
        <v>12</v>
      </c>
      <c r="O71" s="318" t="str">
        <f>+'一覧表 女子'!J24</f>
        <v/>
      </c>
      <c r="P71" s="319"/>
      <c r="Q71" s="320"/>
    </row>
    <row r="72" spans="1:17" ht="11.25" customHeight="1" x14ac:dyDescent="0.2">
      <c r="A72" s="40" t="s">
        <v>89</v>
      </c>
      <c r="B72" s="306" t="s">
        <v>65</v>
      </c>
      <c r="C72" s="306"/>
      <c r="D72" s="306" t="s">
        <v>90</v>
      </c>
      <c r="E72" s="306"/>
      <c r="F72" s="306"/>
      <c r="G72" s="49" t="s">
        <v>10</v>
      </c>
      <c r="H72" s="50" t="s">
        <v>91</v>
      </c>
      <c r="I72" s="313"/>
      <c r="J72" s="40" t="s">
        <v>89</v>
      </c>
      <c r="K72" s="330" t="s">
        <v>65</v>
      </c>
      <c r="L72" s="298"/>
      <c r="M72" s="330" t="s">
        <v>90</v>
      </c>
      <c r="N72" s="331"/>
      <c r="O72" s="298"/>
      <c r="P72" s="49" t="s">
        <v>10</v>
      </c>
      <c r="Q72" s="50" t="s">
        <v>91</v>
      </c>
    </row>
    <row r="73" spans="1:17" ht="30.75" customHeight="1" thickBot="1" x14ac:dyDescent="0.25">
      <c r="A73" s="25" t="e">
        <f>IF(B73="","",VLOOKUP(B73,名簿入力!B$8:G$106,4,FALSE))</f>
        <v>#N/A</v>
      </c>
      <c r="B73" s="317">
        <f>+'一覧表 女子'!$A24</f>
        <v>0</v>
      </c>
      <c r="C73" s="317"/>
      <c r="D73" s="315" t="e">
        <f>IF(B73="","",VLOOKUP(B73,名簿入力!B$8:G$106,2,FALSE))</f>
        <v>#N/A</v>
      </c>
      <c r="E73" s="315" t="e">
        <f>IF(D73="","",LOOKUP(D73,名簿入力!E$8:E$106,名簿入力!F$8:F$106))</f>
        <v>#N/A</v>
      </c>
      <c r="F73" s="315" t="e">
        <f>IF(E73="","",LOOKUP(E73,名簿入力!F$8:F$106,名簿入力!G$8:G$106))</f>
        <v>#N/A</v>
      </c>
      <c r="G73" s="26" t="e">
        <f>IF(B73="","",VLOOKUP(B73,名簿入力!B$8:G$106,5,FALSE))</f>
        <v>#N/A</v>
      </c>
      <c r="H73" s="27" t="e">
        <f>IF(B73="","",VLOOKUP(B73,名簿入力!B$8:G$106,6,FALSE))</f>
        <v>#N/A</v>
      </c>
      <c r="I73" s="313"/>
      <c r="J73" s="25" t="e">
        <f>IF(K73="","",VLOOKUP(K73,名簿入力!B$8:L$106,4,FALSE))</f>
        <v>#N/A</v>
      </c>
      <c r="K73" s="328">
        <f>+'一覧表 女子'!$A24</f>
        <v>0</v>
      </c>
      <c r="L73" s="329"/>
      <c r="M73" s="321" t="e">
        <f>IF(K73="","",VLOOKUP(K73,名簿入力!B$8:L$106,2,FALSE))</f>
        <v>#N/A</v>
      </c>
      <c r="N73" s="322"/>
      <c r="O73" s="323"/>
      <c r="P73" s="26" t="e">
        <f>IF(K73="","",VLOOKUP(K73,名簿入力!B$8:L$106,5,FALSE))</f>
        <v>#N/A</v>
      </c>
      <c r="Q73" s="27" t="e">
        <f>IF(K73="","",VLOOKUP(K73,名簿入力!B$8:L$106,6,FALSE))</f>
        <v>#N/A</v>
      </c>
    </row>
    <row r="74" spans="1:17" ht="3.75" customHeight="1" thickBot="1" x14ac:dyDescent="0.25">
      <c r="A74" s="316"/>
      <c r="B74" s="316"/>
      <c r="C74" s="316"/>
      <c r="D74" s="316"/>
      <c r="E74" s="316"/>
      <c r="F74" s="316"/>
      <c r="G74" s="316"/>
      <c r="H74" s="316"/>
      <c r="I74" s="313"/>
      <c r="J74" s="324"/>
      <c r="K74" s="324"/>
      <c r="L74" s="324"/>
      <c r="M74" s="324"/>
      <c r="N74" s="324"/>
      <c r="O74" s="324"/>
      <c r="P74" s="324"/>
      <c r="Q74" s="324"/>
    </row>
    <row r="75" spans="1:17" ht="16.5" customHeight="1" x14ac:dyDescent="0.2">
      <c r="A75" s="288" t="s">
        <v>88</v>
      </c>
      <c r="B75" s="289"/>
      <c r="C75" s="290" t="str">
        <f>+'一覧表 女子'!G25</f>
        <v/>
      </c>
      <c r="D75" s="290"/>
      <c r="E75" s="38" t="s">
        <v>12</v>
      </c>
      <c r="F75" s="318" t="str">
        <f>+'一覧表 女子'!H25</f>
        <v/>
      </c>
      <c r="G75" s="319"/>
      <c r="H75" s="320"/>
      <c r="I75" s="313"/>
      <c r="J75" s="325" t="s">
        <v>88</v>
      </c>
      <c r="K75" s="326"/>
      <c r="L75" s="318" t="str">
        <f>+'一覧表 女子'!I25</f>
        <v/>
      </c>
      <c r="M75" s="327"/>
      <c r="N75" s="38" t="s">
        <v>12</v>
      </c>
      <c r="O75" s="318" t="str">
        <f>+'一覧表 女子'!J25</f>
        <v/>
      </c>
      <c r="P75" s="319"/>
      <c r="Q75" s="320"/>
    </row>
    <row r="76" spans="1:17" ht="11.25" customHeight="1" x14ac:dyDescent="0.2">
      <c r="A76" s="40" t="s">
        <v>89</v>
      </c>
      <c r="B76" s="306" t="s">
        <v>65</v>
      </c>
      <c r="C76" s="306"/>
      <c r="D76" s="306" t="s">
        <v>90</v>
      </c>
      <c r="E76" s="306"/>
      <c r="F76" s="306"/>
      <c r="G76" s="49" t="s">
        <v>10</v>
      </c>
      <c r="H76" s="50" t="s">
        <v>91</v>
      </c>
      <c r="I76" s="313"/>
      <c r="J76" s="40" t="s">
        <v>89</v>
      </c>
      <c r="K76" s="330" t="s">
        <v>65</v>
      </c>
      <c r="L76" s="298"/>
      <c r="M76" s="330" t="s">
        <v>90</v>
      </c>
      <c r="N76" s="331"/>
      <c r="O76" s="298"/>
      <c r="P76" s="49" t="s">
        <v>10</v>
      </c>
      <c r="Q76" s="50" t="s">
        <v>91</v>
      </c>
    </row>
    <row r="77" spans="1:17" ht="30.75" customHeight="1" thickBot="1" x14ac:dyDescent="0.25">
      <c r="A77" s="25" t="e">
        <f>IF(B77="","",VLOOKUP(B77,名簿入力!B$8:G$106,4,FALSE))</f>
        <v>#N/A</v>
      </c>
      <c r="B77" s="317">
        <f>+'一覧表 女子'!$A25</f>
        <v>0</v>
      </c>
      <c r="C77" s="317"/>
      <c r="D77" s="315" t="e">
        <f>IF(B77="","",VLOOKUP(B77,名簿入力!B$8:G$106,2,FALSE))</f>
        <v>#N/A</v>
      </c>
      <c r="E77" s="315" t="e">
        <f>IF(D77="","",LOOKUP(D77,名簿入力!E$8:E$106,名簿入力!F$8:F$106))</f>
        <v>#N/A</v>
      </c>
      <c r="F77" s="315" t="e">
        <f>IF(E77="","",LOOKUP(E77,名簿入力!F$8:F$106,名簿入力!G$8:G$106))</f>
        <v>#N/A</v>
      </c>
      <c r="G77" s="26" t="e">
        <f>IF(B77="","",VLOOKUP(B77,名簿入力!B$8:G$106,5,FALSE))</f>
        <v>#N/A</v>
      </c>
      <c r="H77" s="27" t="e">
        <f>IF(B77="","",VLOOKUP(B77,名簿入力!B$8:G$106,6,FALSE))</f>
        <v>#N/A</v>
      </c>
      <c r="I77" s="313"/>
      <c r="J77" s="25" t="e">
        <f>IF(K77="","",VLOOKUP(K77,名簿入力!B$8:L$106,4,FALSE))</f>
        <v>#N/A</v>
      </c>
      <c r="K77" s="328">
        <f>+'一覧表 女子'!$A25</f>
        <v>0</v>
      </c>
      <c r="L77" s="329"/>
      <c r="M77" s="321" t="e">
        <f>IF(K77="","",VLOOKUP(K77,名簿入力!B$8:L$106,2,FALSE))</f>
        <v>#N/A</v>
      </c>
      <c r="N77" s="322"/>
      <c r="O77" s="323"/>
      <c r="P77" s="26" t="e">
        <f>IF(K77="","",VLOOKUP(K77,名簿入力!B$8:L$106,5,FALSE))</f>
        <v>#N/A</v>
      </c>
      <c r="Q77" s="27" t="e">
        <f>IF(K77="","",VLOOKUP(K77,名簿入力!B$8:L$106,6,FALSE))</f>
        <v>#N/A</v>
      </c>
    </row>
    <row r="78" spans="1:17" ht="3.75" customHeight="1" thickBot="1" x14ac:dyDescent="0.25">
      <c r="A78" s="316"/>
      <c r="B78" s="316"/>
      <c r="C78" s="316"/>
      <c r="D78" s="316"/>
      <c r="E78" s="316"/>
      <c r="F78" s="316"/>
      <c r="G78" s="316"/>
      <c r="H78" s="316"/>
      <c r="I78" s="313"/>
      <c r="J78" s="324"/>
      <c r="K78" s="324"/>
      <c r="L78" s="324"/>
      <c r="M78" s="324"/>
      <c r="N78" s="324"/>
      <c r="O78" s="324"/>
      <c r="P78" s="324"/>
      <c r="Q78" s="324"/>
    </row>
    <row r="79" spans="1:17" ht="16.5" customHeight="1" x14ac:dyDescent="0.2">
      <c r="A79" s="288" t="s">
        <v>88</v>
      </c>
      <c r="B79" s="289"/>
      <c r="C79" s="290" t="str">
        <f>+'一覧表 女子'!G26</f>
        <v/>
      </c>
      <c r="D79" s="290"/>
      <c r="E79" s="38" t="s">
        <v>12</v>
      </c>
      <c r="F79" s="318" t="str">
        <f>+'一覧表 女子'!H26</f>
        <v/>
      </c>
      <c r="G79" s="319"/>
      <c r="H79" s="320"/>
      <c r="I79" s="313"/>
      <c r="J79" s="325" t="s">
        <v>88</v>
      </c>
      <c r="K79" s="326"/>
      <c r="L79" s="318" t="str">
        <f>+'一覧表 女子'!I26</f>
        <v/>
      </c>
      <c r="M79" s="327"/>
      <c r="N79" s="38" t="s">
        <v>12</v>
      </c>
      <c r="O79" s="318" t="str">
        <f>+'一覧表 女子'!J26</f>
        <v/>
      </c>
      <c r="P79" s="319"/>
      <c r="Q79" s="320"/>
    </row>
    <row r="80" spans="1:17" ht="11.25" customHeight="1" x14ac:dyDescent="0.2">
      <c r="A80" s="40" t="s">
        <v>89</v>
      </c>
      <c r="B80" s="306" t="s">
        <v>65</v>
      </c>
      <c r="C80" s="306"/>
      <c r="D80" s="306" t="s">
        <v>90</v>
      </c>
      <c r="E80" s="306"/>
      <c r="F80" s="306"/>
      <c r="G80" s="49" t="s">
        <v>10</v>
      </c>
      <c r="H80" s="50" t="s">
        <v>91</v>
      </c>
      <c r="I80" s="313"/>
      <c r="J80" s="40" t="s">
        <v>89</v>
      </c>
      <c r="K80" s="330" t="s">
        <v>65</v>
      </c>
      <c r="L80" s="298"/>
      <c r="M80" s="330" t="s">
        <v>90</v>
      </c>
      <c r="N80" s="331"/>
      <c r="O80" s="298"/>
      <c r="P80" s="49" t="s">
        <v>10</v>
      </c>
      <c r="Q80" s="50" t="s">
        <v>91</v>
      </c>
    </row>
    <row r="81" spans="1:17" ht="30.75" customHeight="1" thickBot="1" x14ac:dyDescent="0.25">
      <c r="A81" s="25" t="e">
        <f>IF(B81="","",VLOOKUP(B81,名簿入力!B$8:G$106,4,FALSE))</f>
        <v>#N/A</v>
      </c>
      <c r="B81" s="317">
        <f>+'一覧表 女子'!$A26</f>
        <v>0</v>
      </c>
      <c r="C81" s="317"/>
      <c r="D81" s="315" t="e">
        <f>IF(B81="","",VLOOKUP(B81,名簿入力!B$8:G$106,2,FALSE))</f>
        <v>#N/A</v>
      </c>
      <c r="E81" s="315" t="e">
        <f>IF(D81="","",LOOKUP(D81,名簿入力!E$8:E$106,名簿入力!F$8:F$106))</f>
        <v>#N/A</v>
      </c>
      <c r="F81" s="315" t="e">
        <f>IF(E81="","",LOOKUP(E81,名簿入力!F$8:F$106,名簿入力!G$8:G$106))</f>
        <v>#N/A</v>
      </c>
      <c r="G81" s="26" t="e">
        <f>IF(B81="","",VLOOKUP(B81,名簿入力!B$8:G$106,5,FALSE))</f>
        <v>#N/A</v>
      </c>
      <c r="H81" s="27" t="e">
        <f>IF(B81="","",VLOOKUP(B81,名簿入力!B$8:G$106,6,FALSE))</f>
        <v>#N/A</v>
      </c>
      <c r="I81" s="313"/>
      <c r="J81" s="25" t="e">
        <f>IF(K81="","",VLOOKUP(K81,名簿入力!B$8:L$106,4,FALSE))</f>
        <v>#N/A</v>
      </c>
      <c r="K81" s="328">
        <f>+'一覧表 女子'!$A26</f>
        <v>0</v>
      </c>
      <c r="L81" s="329"/>
      <c r="M81" s="321" t="e">
        <f>IF(K81="","",VLOOKUP(K81,名簿入力!B$8:L$106,2,FALSE))</f>
        <v>#N/A</v>
      </c>
      <c r="N81" s="322"/>
      <c r="O81" s="323"/>
      <c r="P81" s="26" t="e">
        <f>IF(K81="","",VLOOKUP(K81,名簿入力!B$8:L$106,5,FALSE))</f>
        <v>#N/A</v>
      </c>
      <c r="Q81" s="27" t="e">
        <f>IF(K81="","",VLOOKUP(K81,名簿入力!B$8:L$106,6,FALSE))</f>
        <v>#N/A</v>
      </c>
    </row>
    <row r="82" spans="1:17" ht="3.75" customHeight="1" thickBot="1" x14ac:dyDescent="0.25">
      <c r="A82" s="316"/>
      <c r="B82" s="316"/>
      <c r="C82" s="316"/>
      <c r="D82" s="316"/>
      <c r="E82" s="316"/>
      <c r="F82" s="316"/>
      <c r="G82" s="316"/>
      <c r="H82" s="316"/>
      <c r="I82" s="313"/>
      <c r="J82" s="324"/>
      <c r="K82" s="324"/>
      <c r="L82" s="324"/>
      <c r="M82" s="324"/>
      <c r="N82" s="324"/>
      <c r="O82" s="324"/>
      <c r="P82" s="324"/>
      <c r="Q82" s="324"/>
    </row>
    <row r="83" spans="1:17" ht="16.5" customHeight="1" x14ac:dyDescent="0.2">
      <c r="A83" s="288" t="s">
        <v>88</v>
      </c>
      <c r="B83" s="289"/>
      <c r="C83" s="290" t="str">
        <f>+'一覧表 女子'!G27</f>
        <v/>
      </c>
      <c r="D83" s="290"/>
      <c r="E83" s="38" t="s">
        <v>12</v>
      </c>
      <c r="F83" s="318" t="str">
        <f>+'一覧表 女子'!H27</f>
        <v/>
      </c>
      <c r="G83" s="319"/>
      <c r="H83" s="320"/>
      <c r="I83" s="313"/>
      <c r="J83" s="325" t="s">
        <v>88</v>
      </c>
      <c r="K83" s="326"/>
      <c r="L83" s="318" t="str">
        <f>+'一覧表 女子'!I27</f>
        <v/>
      </c>
      <c r="M83" s="327"/>
      <c r="N83" s="38" t="s">
        <v>12</v>
      </c>
      <c r="O83" s="318" t="str">
        <f>+'一覧表 女子'!J27</f>
        <v/>
      </c>
      <c r="P83" s="319"/>
      <c r="Q83" s="320"/>
    </row>
    <row r="84" spans="1:17" ht="11.25" customHeight="1" x14ac:dyDescent="0.2">
      <c r="A84" s="40" t="s">
        <v>89</v>
      </c>
      <c r="B84" s="306" t="s">
        <v>65</v>
      </c>
      <c r="C84" s="306"/>
      <c r="D84" s="306" t="s">
        <v>90</v>
      </c>
      <c r="E84" s="306"/>
      <c r="F84" s="306"/>
      <c r="G84" s="49" t="s">
        <v>10</v>
      </c>
      <c r="H84" s="50" t="s">
        <v>91</v>
      </c>
      <c r="I84" s="313"/>
      <c r="J84" s="40" t="s">
        <v>89</v>
      </c>
      <c r="K84" s="330" t="s">
        <v>65</v>
      </c>
      <c r="L84" s="298"/>
      <c r="M84" s="330" t="s">
        <v>90</v>
      </c>
      <c r="N84" s="331"/>
      <c r="O84" s="298"/>
      <c r="P84" s="49" t="s">
        <v>10</v>
      </c>
      <c r="Q84" s="50" t="s">
        <v>91</v>
      </c>
    </row>
    <row r="85" spans="1:17" ht="30.75" customHeight="1" thickBot="1" x14ac:dyDescent="0.25">
      <c r="A85" s="25" t="e">
        <f>IF(B85="","",VLOOKUP(B85,名簿入力!B$8:G$106,4,FALSE))</f>
        <v>#N/A</v>
      </c>
      <c r="B85" s="317">
        <f>+'一覧表 女子'!$A27</f>
        <v>0</v>
      </c>
      <c r="C85" s="317"/>
      <c r="D85" s="315" t="e">
        <f>IF(B85="","",VLOOKUP(B85,名簿入力!B$8:G$106,2,FALSE))</f>
        <v>#N/A</v>
      </c>
      <c r="E85" s="315" t="e">
        <f>IF(D85="","",LOOKUP(D85,名簿入力!E$8:E$106,名簿入力!F$8:F$106))</f>
        <v>#N/A</v>
      </c>
      <c r="F85" s="315" t="e">
        <f>IF(E85="","",LOOKUP(E85,名簿入力!F$8:F$106,名簿入力!G$8:G$106))</f>
        <v>#N/A</v>
      </c>
      <c r="G85" s="26" t="e">
        <f>IF(B85="","",VLOOKUP(B85,名簿入力!B$8:G$106,5,FALSE))</f>
        <v>#N/A</v>
      </c>
      <c r="H85" s="27" t="e">
        <f>IF(B85="","",VLOOKUP(B85,名簿入力!B$8:G$106,6,FALSE))</f>
        <v>#N/A</v>
      </c>
      <c r="I85" s="313"/>
      <c r="J85" s="25" t="e">
        <f>IF(K85="","",VLOOKUP(K85,名簿入力!B$8:L$106,4,FALSE))</f>
        <v>#N/A</v>
      </c>
      <c r="K85" s="328">
        <f>+'一覧表 女子'!$A27</f>
        <v>0</v>
      </c>
      <c r="L85" s="329"/>
      <c r="M85" s="321" t="e">
        <f>IF(K85="","",VLOOKUP(K85,名簿入力!B$8:L$106,2,FALSE))</f>
        <v>#N/A</v>
      </c>
      <c r="N85" s="322"/>
      <c r="O85" s="323"/>
      <c r="P85" s="26" t="e">
        <f>IF(K85="","",VLOOKUP(K85,名簿入力!B$8:L$106,5,FALSE))</f>
        <v>#N/A</v>
      </c>
      <c r="Q85" s="27" t="e">
        <f>IF(K85="","",VLOOKUP(K85,名簿入力!B$8:L$106,6,FALSE))</f>
        <v>#N/A</v>
      </c>
    </row>
    <row r="86" spans="1:17" ht="3.75" customHeight="1" thickBot="1" x14ac:dyDescent="0.25">
      <c r="A86" s="316"/>
      <c r="B86" s="316"/>
      <c r="C86" s="316"/>
      <c r="D86" s="316"/>
      <c r="E86" s="316"/>
      <c r="F86" s="316"/>
      <c r="G86" s="316"/>
      <c r="H86" s="316"/>
      <c r="I86" s="313"/>
      <c r="J86" s="324"/>
      <c r="K86" s="324"/>
      <c r="L86" s="324"/>
      <c r="M86" s="324"/>
      <c r="N86" s="324"/>
      <c r="O86" s="324"/>
      <c r="P86" s="324"/>
      <c r="Q86" s="324"/>
    </row>
    <row r="87" spans="1:17" ht="16.5" customHeight="1" x14ac:dyDescent="0.2">
      <c r="A87" s="288" t="s">
        <v>88</v>
      </c>
      <c r="B87" s="289"/>
      <c r="C87" s="290" t="str">
        <f>+'一覧表 女子'!G28</f>
        <v/>
      </c>
      <c r="D87" s="290"/>
      <c r="E87" s="38" t="s">
        <v>12</v>
      </c>
      <c r="F87" s="318" t="str">
        <f>+'一覧表 女子'!H28</f>
        <v/>
      </c>
      <c r="G87" s="319"/>
      <c r="H87" s="320"/>
      <c r="I87" s="313"/>
      <c r="J87" s="325" t="s">
        <v>88</v>
      </c>
      <c r="K87" s="326"/>
      <c r="L87" s="318" t="str">
        <f>+'一覧表 女子'!I28</f>
        <v/>
      </c>
      <c r="M87" s="327"/>
      <c r="N87" s="38" t="s">
        <v>12</v>
      </c>
      <c r="O87" s="318" t="str">
        <f>+'一覧表 女子'!J28</f>
        <v/>
      </c>
      <c r="P87" s="319"/>
      <c r="Q87" s="320"/>
    </row>
    <row r="88" spans="1:17" ht="11.25" customHeight="1" x14ac:dyDescent="0.2">
      <c r="A88" s="40" t="s">
        <v>89</v>
      </c>
      <c r="B88" s="306" t="s">
        <v>65</v>
      </c>
      <c r="C88" s="306"/>
      <c r="D88" s="306" t="s">
        <v>90</v>
      </c>
      <c r="E88" s="306"/>
      <c r="F88" s="306"/>
      <c r="G88" s="49" t="s">
        <v>10</v>
      </c>
      <c r="H88" s="50" t="s">
        <v>91</v>
      </c>
      <c r="I88" s="313"/>
      <c r="J88" s="40" t="s">
        <v>89</v>
      </c>
      <c r="K88" s="330" t="s">
        <v>65</v>
      </c>
      <c r="L88" s="298"/>
      <c r="M88" s="330" t="s">
        <v>90</v>
      </c>
      <c r="N88" s="331"/>
      <c r="O88" s="298"/>
      <c r="P88" s="49" t="s">
        <v>10</v>
      </c>
      <c r="Q88" s="50" t="s">
        <v>91</v>
      </c>
    </row>
    <row r="89" spans="1:17" ht="30.75" customHeight="1" thickBot="1" x14ac:dyDescent="0.25">
      <c r="A89" s="25" t="e">
        <f>IF(B89="","",VLOOKUP(B89,名簿入力!B$8:G$106,4,FALSE))</f>
        <v>#N/A</v>
      </c>
      <c r="B89" s="317">
        <f>+'一覧表 女子'!$A28</f>
        <v>0</v>
      </c>
      <c r="C89" s="317"/>
      <c r="D89" s="315" t="e">
        <f>IF(B89="","",VLOOKUP(B89,名簿入力!B$8:G$106,2,FALSE))</f>
        <v>#N/A</v>
      </c>
      <c r="E89" s="315" t="e">
        <f>IF(D89="","",LOOKUP(D89,名簿入力!E$8:E$106,名簿入力!F$8:F$106))</f>
        <v>#N/A</v>
      </c>
      <c r="F89" s="315" t="e">
        <f>IF(E89="","",LOOKUP(E89,名簿入力!F$8:F$106,名簿入力!G$8:G$106))</f>
        <v>#N/A</v>
      </c>
      <c r="G89" s="26" t="e">
        <f>IF(B89="","",VLOOKUP(B89,名簿入力!B$8:G$106,5,FALSE))</f>
        <v>#N/A</v>
      </c>
      <c r="H89" s="27" t="e">
        <f>IF(B89="","",VLOOKUP(B89,名簿入力!B$8:G$106,6,FALSE))</f>
        <v>#N/A</v>
      </c>
      <c r="I89" s="313"/>
      <c r="J89" s="25" t="e">
        <f>IF(K89="","",VLOOKUP(K89,名簿入力!B$8:L$106,4,FALSE))</f>
        <v>#N/A</v>
      </c>
      <c r="K89" s="328">
        <f>+'一覧表 女子'!$A28</f>
        <v>0</v>
      </c>
      <c r="L89" s="329"/>
      <c r="M89" s="321" t="e">
        <f>IF(K89="","",VLOOKUP(K89,名簿入力!B$8:L$106,2,FALSE))</f>
        <v>#N/A</v>
      </c>
      <c r="N89" s="322"/>
      <c r="O89" s="323"/>
      <c r="P89" s="26" t="e">
        <f>IF(K89="","",VLOOKUP(K89,名簿入力!B$8:L$106,5,FALSE))</f>
        <v>#N/A</v>
      </c>
      <c r="Q89" s="27" t="e">
        <f>IF(K89="","",VLOOKUP(K89,名簿入力!B$8:L$106,6,FALSE))</f>
        <v>#N/A</v>
      </c>
    </row>
    <row r="90" spans="1:17" ht="3.75" customHeight="1" thickBot="1" x14ac:dyDescent="0.25">
      <c r="A90" s="316"/>
      <c r="B90" s="316"/>
      <c r="C90" s="316"/>
      <c r="D90" s="316"/>
      <c r="E90" s="316"/>
      <c r="F90" s="316"/>
      <c r="G90" s="316"/>
      <c r="H90" s="316"/>
      <c r="I90" s="313"/>
      <c r="J90" s="324"/>
      <c r="K90" s="324"/>
      <c r="L90" s="324"/>
      <c r="M90" s="324"/>
      <c r="N90" s="324"/>
      <c r="O90" s="324"/>
      <c r="P90" s="324"/>
      <c r="Q90" s="324"/>
    </row>
    <row r="91" spans="1:17" ht="16.5" customHeight="1" x14ac:dyDescent="0.2">
      <c r="A91" s="288" t="s">
        <v>88</v>
      </c>
      <c r="B91" s="289"/>
      <c r="C91" s="290" t="str">
        <f>+'一覧表 女子'!G29</f>
        <v/>
      </c>
      <c r="D91" s="290"/>
      <c r="E91" s="38" t="s">
        <v>12</v>
      </c>
      <c r="F91" s="318" t="str">
        <f>+'一覧表 女子'!H29</f>
        <v/>
      </c>
      <c r="G91" s="319"/>
      <c r="H91" s="320"/>
      <c r="I91" s="313"/>
      <c r="J91" s="325" t="s">
        <v>88</v>
      </c>
      <c r="K91" s="326"/>
      <c r="L91" s="318" t="str">
        <f>+'一覧表 女子'!I29</f>
        <v/>
      </c>
      <c r="M91" s="327"/>
      <c r="N91" s="38" t="s">
        <v>12</v>
      </c>
      <c r="O91" s="318" t="str">
        <f>+'一覧表 女子'!J29</f>
        <v/>
      </c>
      <c r="P91" s="319"/>
      <c r="Q91" s="320"/>
    </row>
    <row r="92" spans="1:17" ht="11.25" customHeight="1" x14ac:dyDescent="0.2">
      <c r="A92" s="40" t="s">
        <v>89</v>
      </c>
      <c r="B92" s="306" t="s">
        <v>65</v>
      </c>
      <c r="C92" s="306"/>
      <c r="D92" s="306" t="s">
        <v>90</v>
      </c>
      <c r="E92" s="306"/>
      <c r="F92" s="306"/>
      <c r="G92" s="49" t="s">
        <v>10</v>
      </c>
      <c r="H92" s="50" t="s">
        <v>91</v>
      </c>
      <c r="I92" s="313"/>
      <c r="J92" s="40" t="s">
        <v>89</v>
      </c>
      <c r="K92" s="330" t="s">
        <v>65</v>
      </c>
      <c r="L92" s="298"/>
      <c r="M92" s="330" t="s">
        <v>90</v>
      </c>
      <c r="N92" s="331"/>
      <c r="O92" s="298"/>
      <c r="P92" s="49" t="s">
        <v>10</v>
      </c>
      <c r="Q92" s="50" t="s">
        <v>91</v>
      </c>
    </row>
    <row r="93" spans="1:17" ht="30.75" customHeight="1" thickBot="1" x14ac:dyDescent="0.25">
      <c r="A93" s="25" t="e">
        <f>IF(B93="","",VLOOKUP(B93,名簿入力!B$8:G$106,4,FALSE))</f>
        <v>#N/A</v>
      </c>
      <c r="B93" s="317">
        <f>+'一覧表 女子'!$A29</f>
        <v>0</v>
      </c>
      <c r="C93" s="317"/>
      <c r="D93" s="315" t="e">
        <f>IF(B93="","",VLOOKUP(B93,名簿入力!B$8:G$106,2,FALSE))</f>
        <v>#N/A</v>
      </c>
      <c r="E93" s="315" t="e">
        <f>IF(D93="","",LOOKUP(D93,名簿入力!E$8:E$106,名簿入力!F$8:F$106))</f>
        <v>#N/A</v>
      </c>
      <c r="F93" s="315" t="e">
        <f>IF(E93="","",LOOKUP(E93,名簿入力!F$8:F$106,名簿入力!G$8:G$106))</f>
        <v>#N/A</v>
      </c>
      <c r="G93" s="26" t="e">
        <f>IF(B93="","",VLOOKUP(B93,名簿入力!B$8:G$106,5,FALSE))</f>
        <v>#N/A</v>
      </c>
      <c r="H93" s="27" t="e">
        <f>IF(B93="","",VLOOKUP(B93,名簿入力!B$8:G$106,6,FALSE))</f>
        <v>#N/A</v>
      </c>
      <c r="I93" s="313"/>
      <c r="J93" s="25" t="e">
        <f>IF(K93="","",VLOOKUP(K93,名簿入力!B$8:L$106,4,FALSE))</f>
        <v>#N/A</v>
      </c>
      <c r="K93" s="328">
        <f>+'一覧表 女子'!$A29</f>
        <v>0</v>
      </c>
      <c r="L93" s="329"/>
      <c r="M93" s="321" t="e">
        <f>IF(K93="","",VLOOKUP(K93,名簿入力!B$8:L$106,2,FALSE))</f>
        <v>#N/A</v>
      </c>
      <c r="N93" s="322"/>
      <c r="O93" s="323"/>
      <c r="P93" s="26" t="e">
        <f>IF(K93="","",VLOOKUP(K93,名簿入力!B$8:L$106,5,FALSE))</f>
        <v>#N/A</v>
      </c>
      <c r="Q93" s="27" t="e">
        <f>IF(K93="","",VLOOKUP(K93,名簿入力!B$8:L$106,6,FALSE))</f>
        <v>#N/A</v>
      </c>
    </row>
    <row r="94" spans="1:17" ht="3.75" customHeight="1" thickBot="1" x14ac:dyDescent="0.25">
      <c r="A94" s="316"/>
      <c r="B94" s="316"/>
      <c r="C94" s="316"/>
      <c r="D94" s="316"/>
      <c r="E94" s="316"/>
      <c r="F94" s="316"/>
      <c r="G94" s="316"/>
      <c r="H94" s="316"/>
      <c r="I94" s="313"/>
      <c r="J94" s="324"/>
      <c r="K94" s="324"/>
      <c r="L94" s="324"/>
      <c r="M94" s="324"/>
      <c r="N94" s="324"/>
      <c r="O94" s="324"/>
      <c r="P94" s="324"/>
      <c r="Q94" s="324"/>
    </row>
    <row r="95" spans="1:17" ht="16.5" customHeight="1" x14ac:dyDescent="0.2">
      <c r="A95" s="288" t="s">
        <v>88</v>
      </c>
      <c r="B95" s="289"/>
      <c r="C95" s="290" t="str">
        <f>+'一覧表 女子'!G30</f>
        <v/>
      </c>
      <c r="D95" s="290"/>
      <c r="E95" s="38" t="s">
        <v>12</v>
      </c>
      <c r="F95" s="318" t="str">
        <f>+'一覧表 女子'!H30</f>
        <v/>
      </c>
      <c r="G95" s="319"/>
      <c r="H95" s="320"/>
      <c r="I95" s="313"/>
      <c r="J95" s="325" t="s">
        <v>88</v>
      </c>
      <c r="K95" s="326"/>
      <c r="L95" s="318" t="str">
        <f>+'一覧表 女子'!I30</f>
        <v/>
      </c>
      <c r="M95" s="327"/>
      <c r="N95" s="38" t="s">
        <v>12</v>
      </c>
      <c r="O95" s="318" t="str">
        <f>+'一覧表 女子'!J30</f>
        <v/>
      </c>
      <c r="P95" s="319"/>
      <c r="Q95" s="320"/>
    </row>
    <row r="96" spans="1:17" ht="11.25" customHeight="1" x14ac:dyDescent="0.2">
      <c r="A96" s="40" t="s">
        <v>89</v>
      </c>
      <c r="B96" s="306" t="s">
        <v>65</v>
      </c>
      <c r="C96" s="306"/>
      <c r="D96" s="306" t="s">
        <v>90</v>
      </c>
      <c r="E96" s="306"/>
      <c r="F96" s="306"/>
      <c r="G96" s="49" t="s">
        <v>10</v>
      </c>
      <c r="H96" s="50" t="s">
        <v>91</v>
      </c>
      <c r="I96" s="313"/>
      <c r="J96" s="40" t="s">
        <v>89</v>
      </c>
      <c r="K96" s="330" t="s">
        <v>65</v>
      </c>
      <c r="L96" s="298"/>
      <c r="M96" s="330" t="s">
        <v>90</v>
      </c>
      <c r="N96" s="331"/>
      <c r="O96" s="298"/>
      <c r="P96" s="49" t="s">
        <v>10</v>
      </c>
      <c r="Q96" s="50" t="s">
        <v>91</v>
      </c>
    </row>
    <row r="97" spans="1:17" ht="30.75" customHeight="1" thickBot="1" x14ac:dyDescent="0.25">
      <c r="A97" s="25" t="e">
        <f>IF(B97="","",VLOOKUP(B97,名簿入力!B$8:G$106,4,FALSE))</f>
        <v>#N/A</v>
      </c>
      <c r="B97" s="317">
        <f>+'一覧表 女子'!$A30</f>
        <v>0</v>
      </c>
      <c r="C97" s="317"/>
      <c r="D97" s="315" t="e">
        <f>IF(B97="","",VLOOKUP(B97,名簿入力!B$8:G$106,2,FALSE))</f>
        <v>#N/A</v>
      </c>
      <c r="E97" s="315" t="e">
        <f>IF(D97="","",LOOKUP(D97,名簿入力!E$8:E$106,名簿入力!F$8:F$106))</f>
        <v>#N/A</v>
      </c>
      <c r="F97" s="315" t="e">
        <f>IF(E97="","",LOOKUP(E97,名簿入力!F$8:F$106,名簿入力!G$8:G$106))</f>
        <v>#N/A</v>
      </c>
      <c r="G97" s="26" t="e">
        <f>IF(B97="","",VLOOKUP(B97,名簿入力!B$8:G$106,5,FALSE))</f>
        <v>#N/A</v>
      </c>
      <c r="H97" s="27" t="e">
        <f>IF(B97="","",VLOOKUP(B97,名簿入力!B$8:G$106,6,FALSE))</f>
        <v>#N/A</v>
      </c>
      <c r="I97" s="313"/>
      <c r="J97" s="25" t="e">
        <f>IF(K97="","",VLOOKUP(K97,名簿入力!B$8:L$106,4,FALSE))</f>
        <v>#N/A</v>
      </c>
      <c r="K97" s="328">
        <f>+'一覧表 女子'!$A30</f>
        <v>0</v>
      </c>
      <c r="L97" s="329"/>
      <c r="M97" s="321" t="e">
        <f>IF(K97="","",VLOOKUP(K97,名簿入力!B$8:L$106,2,FALSE))</f>
        <v>#N/A</v>
      </c>
      <c r="N97" s="322"/>
      <c r="O97" s="323"/>
      <c r="P97" s="26" t="e">
        <f>IF(K97="","",VLOOKUP(K97,名簿入力!B$8:L$106,5,FALSE))</f>
        <v>#N/A</v>
      </c>
      <c r="Q97" s="27" t="e">
        <f>IF(K97="","",VLOOKUP(K97,名簿入力!B$8:L$106,6,FALSE))</f>
        <v>#N/A</v>
      </c>
    </row>
    <row r="98" spans="1:17" ht="3.75" customHeight="1" thickBot="1" x14ac:dyDescent="0.25">
      <c r="A98" s="316"/>
      <c r="B98" s="316"/>
      <c r="C98" s="316"/>
      <c r="D98" s="316"/>
      <c r="E98" s="316"/>
      <c r="F98" s="316"/>
      <c r="G98" s="316"/>
      <c r="H98" s="316"/>
      <c r="I98" s="313"/>
      <c r="J98" s="324"/>
      <c r="K98" s="324"/>
      <c r="L98" s="324"/>
      <c r="M98" s="324"/>
      <c r="N98" s="324"/>
      <c r="O98" s="324"/>
      <c r="P98" s="324"/>
      <c r="Q98" s="324"/>
    </row>
    <row r="99" spans="1:17" ht="16.5" customHeight="1" x14ac:dyDescent="0.2">
      <c r="A99" s="288" t="s">
        <v>88</v>
      </c>
      <c r="B99" s="289"/>
      <c r="C99" s="290" t="str">
        <f>+'一覧表 女子'!G31</f>
        <v/>
      </c>
      <c r="D99" s="290"/>
      <c r="E99" s="38" t="s">
        <v>12</v>
      </c>
      <c r="F99" s="318" t="str">
        <f>+'一覧表 女子'!H31</f>
        <v/>
      </c>
      <c r="G99" s="319"/>
      <c r="H99" s="320"/>
      <c r="I99" s="313"/>
      <c r="J99" s="325" t="s">
        <v>88</v>
      </c>
      <c r="K99" s="326"/>
      <c r="L99" s="318" t="str">
        <f>+'一覧表 女子'!I31</f>
        <v/>
      </c>
      <c r="M99" s="327"/>
      <c r="N99" s="38" t="s">
        <v>12</v>
      </c>
      <c r="O99" s="318" t="str">
        <f>+'一覧表 女子'!J31</f>
        <v/>
      </c>
      <c r="P99" s="319"/>
      <c r="Q99" s="320"/>
    </row>
    <row r="100" spans="1:17" ht="11.25" customHeight="1" x14ac:dyDescent="0.2">
      <c r="A100" s="40" t="s">
        <v>89</v>
      </c>
      <c r="B100" s="306" t="s">
        <v>65</v>
      </c>
      <c r="C100" s="306"/>
      <c r="D100" s="306" t="s">
        <v>90</v>
      </c>
      <c r="E100" s="306"/>
      <c r="F100" s="306"/>
      <c r="G100" s="49" t="s">
        <v>10</v>
      </c>
      <c r="H100" s="50" t="s">
        <v>91</v>
      </c>
      <c r="I100" s="313"/>
      <c r="J100" s="40" t="s">
        <v>89</v>
      </c>
      <c r="K100" s="330" t="s">
        <v>65</v>
      </c>
      <c r="L100" s="298"/>
      <c r="M100" s="330" t="s">
        <v>90</v>
      </c>
      <c r="N100" s="331"/>
      <c r="O100" s="298"/>
      <c r="P100" s="49" t="s">
        <v>10</v>
      </c>
      <c r="Q100" s="50" t="s">
        <v>91</v>
      </c>
    </row>
    <row r="101" spans="1:17" ht="30.75" customHeight="1" thickBot="1" x14ac:dyDescent="0.25">
      <c r="A101" s="25" t="e">
        <f>IF(B101="","",VLOOKUP(B101,名簿入力!B$8:G$106,4,FALSE))</f>
        <v>#N/A</v>
      </c>
      <c r="B101" s="317">
        <f>+'一覧表 女子'!$A31</f>
        <v>0</v>
      </c>
      <c r="C101" s="317"/>
      <c r="D101" s="315" t="e">
        <f>IF(B101="","",VLOOKUP(B101,名簿入力!B$8:G$106,2,FALSE))</f>
        <v>#N/A</v>
      </c>
      <c r="E101" s="315" t="e">
        <f>IF(D101="","",LOOKUP(D101,名簿入力!E$8:E$106,名簿入力!F$8:F$106))</f>
        <v>#N/A</v>
      </c>
      <c r="F101" s="315" t="e">
        <f>IF(E101="","",LOOKUP(E101,名簿入力!F$8:F$106,名簿入力!G$8:G$106))</f>
        <v>#N/A</v>
      </c>
      <c r="G101" s="26" t="e">
        <f>IF(B101="","",VLOOKUP(B101,名簿入力!B$8:G$106,5,FALSE))</f>
        <v>#N/A</v>
      </c>
      <c r="H101" s="27" t="e">
        <f>IF(B101="","",VLOOKUP(B101,名簿入力!B$8:G$106,6,FALSE))</f>
        <v>#N/A</v>
      </c>
      <c r="I101" s="313"/>
      <c r="J101" s="25" t="e">
        <f>IF(K101="","",VLOOKUP(K101,名簿入力!B$8:L$106,4,FALSE))</f>
        <v>#N/A</v>
      </c>
      <c r="K101" s="328">
        <f>+'一覧表 女子'!$A31</f>
        <v>0</v>
      </c>
      <c r="L101" s="329"/>
      <c r="M101" s="321" t="e">
        <f>IF(K101="","",VLOOKUP(K101,名簿入力!B$8:L$106,2,FALSE))</f>
        <v>#N/A</v>
      </c>
      <c r="N101" s="322"/>
      <c r="O101" s="323"/>
      <c r="P101" s="26" t="e">
        <f>IF(K101="","",VLOOKUP(K101,名簿入力!B$8:L$106,5,FALSE))</f>
        <v>#N/A</v>
      </c>
      <c r="Q101" s="27" t="e">
        <f>IF(K101="","",VLOOKUP(K101,名簿入力!B$8:L$106,6,FALSE))</f>
        <v>#N/A</v>
      </c>
    </row>
    <row r="102" spans="1:17" ht="3.75" customHeight="1" thickBot="1" x14ac:dyDescent="0.25">
      <c r="A102" s="316"/>
      <c r="B102" s="316"/>
      <c r="C102" s="316"/>
      <c r="D102" s="316"/>
      <c r="E102" s="316"/>
      <c r="F102" s="316"/>
      <c r="G102" s="316"/>
      <c r="H102" s="316"/>
      <c r="I102" s="313"/>
      <c r="J102" s="324"/>
      <c r="K102" s="324"/>
      <c r="L102" s="324"/>
      <c r="M102" s="324"/>
      <c r="N102" s="324"/>
      <c r="O102" s="324"/>
      <c r="P102" s="324"/>
      <c r="Q102" s="324"/>
    </row>
    <row r="103" spans="1:17" ht="16.5" customHeight="1" x14ac:dyDescent="0.2">
      <c r="A103" s="288" t="s">
        <v>88</v>
      </c>
      <c r="B103" s="289"/>
      <c r="C103" s="290" t="str">
        <f>+'一覧表 女子'!G32</f>
        <v/>
      </c>
      <c r="D103" s="290"/>
      <c r="E103" s="38" t="s">
        <v>12</v>
      </c>
      <c r="F103" s="318" t="str">
        <f>+'一覧表 女子'!H32</f>
        <v/>
      </c>
      <c r="G103" s="319"/>
      <c r="H103" s="320"/>
      <c r="I103" s="313"/>
      <c r="J103" s="325" t="s">
        <v>88</v>
      </c>
      <c r="K103" s="326"/>
      <c r="L103" s="318" t="str">
        <f>+'一覧表 女子'!I32</f>
        <v/>
      </c>
      <c r="M103" s="327"/>
      <c r="N103" s="38" t="s">
        <v>12</v>
      </c>
      <c r="O103" s="318" t="str">
        <f>+'一覧表 女子'!J32</f>
        <v/>
      </c>
      <c r="P103" s="319"/>
      <c r="Q103" s="320"/>
    </row>
    <row r="104" spans="1:17" ht="11.25" customHeight="1" x14ac:dyDescent="0.2">
      <c r="A104" s="40" t="s">
        <v>89</v>
      </c>
      <c r="B104" s="306" t="s">
        <v>65</v>
      </c>
      <c r="C104" s="306"/>
      <c r="D104" s="306" t="s">
        <v>90</v>
      </c>
      <c r="E104" s="306"/>
      <c r="F104" s="306"/>
      <c r="G104" s="49" t="s">
        <v>10</v>
      </c>
      <c r="H104" s="50" t="s">
        <v>91</v>
      </c>
      <c r="I104" s="313"/>
      <c r="J104" s="40" t="s">
        <v>89</v>
      </c>
      <c r="K104" s="330" t="s">
        <v>65</v>
      </c>
      <c r="L104" s="298"/>
      <c r="M104" s="330" t="s">
        <v>90</v>
      </c>
      <c r="N104" s="331"/>
      <c r="O104" s="298"/>
      <c r="P104" s="49" t="s">
        <v>10</v>
      </c>
      <c r="Q104" s="50" t="s">
        <v>91</v>
      </c>
    </row>
    <row r="105" spans="1:17" ht="30.75" customHeight="1" thickBot="1" x14ac:dyDescent="0.25">
      <c r="A105" s="25" t="e">
        <f>IF(B105="","",VLOOKUP(B105,名簿入力!B$8:G$106,4,FALSE))</f>
        <v>#N/A</v>
      </c>
      <c r="B105" s="317">
        <f>+'一覧表 女子'!$A32</f>
        <v>0</v>
      </c>
      <c r="C105" s="317"/>
      <c r="D105" s="315" t="e">
        <f>IF(B105="","",VLOOKUP(B105,名簿入力!B$8:G$106,2,FALSE))</f>
        <v>#N/A</v>
      </c>
      <c r="E105" s="315" t="e">
        <f>IF(D105="","",LOOKUP(D105,名簿入力!E$8:E$106,名簿入力!F$8:F$106))</f>
        <v>#N/A</v>
      </c>
      <c r="F105" s="315" t="e">
        <f>IF(E105="","",LOOKUP(E105,名簿入力!F$8:F$106,名簿入力!G$8:G$106))</f>
        <v>#N/A</v>
      </c>
      <c r="G105" s="26" t="e">
        <f>IF(B105="","",VLOOKUP(B105,名簿入力!B$8:G$106,5,FALSE))</f>
        <v>#N/A</v>
      </c>
      <c r="H105" s="27" t="e">
        <f>IF(B105="","",VLOOKUP(B105,名簿入力!B$8:G$106,6,FALSE))</f>
        <v>#N/A</v>
      </c>
      <c r="I105" s="313"/>
      <c r="J105" s="25" t="e">
        <f>IF(K105="","",VLOOKUP(K105,名簿入力!B$8:L$106,4,FALSE))</f>
        <v>#N/A</v>
      </c>
      <c r="K105" s="328">
        <f>+'一覧表 女子'!$A32</f>
        <v>0</v>
      </c>
      <c r="L105" s="329"/>
      <c r="M105" s="321" t="e">
        <f>IF(K105="","",VLOOKUP(K105,名簿入力!B$8:L$106,2,FALSE))</f>
        <v>#N/A</v>
      </c>
      <c r="N105" s="322"/>
      <c r="O105" s="323"/>
      <c r="P105" s="26" t="e">
        <f>IF(K105="","",VLOOKUP(K105,名簿入力!B$8:L$106,5,FALSE))</f>
        <v>#N/A</v>
      </c>
      <c r="Q105" s="27" t="e">
        <f>IF(K105="","",VLOOKUP(K105,名簿入力!B$8:L$106,6,FALSE))</f>
        <v>#N/A</v>
      </c>
    </row>
    <row r="106" spans="1:17" ht="3.75" customHeight="1" thickBot="1" x14ac:dyDescent="0.25">
      <c r="A106" s="316"/>
      <c r="B106" s="316"/>
      <c r="C106" s="316"/>
      <c r="D106" s="316"/>
      <c r="E106" s="316"/>
      <c r="F106" s="316"/>
      <c r="G106" s="316"/>
      <c r="H106" s="316"/>
      <c r="I106" s="313"/>
      <c r="J106" s="324"/>
      <c r="K106" s="324"/>
      <c r="L106" s="324"/>
      <c r="M106" s="324"/>
      <c r="N106" s="324"/>
      <c r="O106" s="324"/>
      <c r="P106" s="324"/>
      <c r="Q106" s="324"/>
    </row>
    <row r="107" spans="1:17" ht="16.5" customHeight="1" x14ac:dyDescent="0.2">
      <c r="A107" s="288" t="s">
        <v>88</v>
      </c>
      <c r="B107" s="289"/>
      <c r="C107" s="290" t="str">
        <f>+'一覧表 女子'!G33</f>
        <v/>
      </c>
      <c r="D107" s="290"/>
      <c r="E107" s="38" t="s">
        <v>12</v>
      </c>
      <c r="F107" s="318" t="str">
        <f>+'一覧表 女子'!H33</f>
        <v/>
      </c>
      <c r="G107" s="319"/>
      <c r="H107" s="320"/>
      <c r="I107" s="313"/>
      <c r="J107" s="325" t="s">
        <v>88</v>
      </c>
      <c r="K107" s="326"/>
      <c r="L107" s="318" t="str">
        <f>+'一覧表 女子'!I33</f>
        <v/>
      </c>
      <c r="M107" s="327"/>
      <c r="N107" s="38" t="s">
        <v>12</v>
      </c>
      <c r="O107" s="318" t="str">
        <f>+'一覧表 女子'!J33</f>
        <v/>
      </c>
      <c r="P107" s="319"/>
      <c r="Q107" s="320"/>
    </row>
    <row r="108" spans="1:17" ht="11.25" customHeight="1" x14ac:dyDescent="0.2">
      <c r="A108" s="40" t="s">
        <v>89</v>
      </c>
      <c r="B108" s="306" t="s">
        <v>65</v>
      </c>
      <c r="C108" s="306"/>
      <c r="D108" s="306" t="s">
        <v>90</v>
      </c>
      <c r="E108" s="306"/>
      <c r="F108" s="306"/>
      <c r="G108" s="49" t="s">
        <v>10</v>
      </c>
      <c r="H108" s="50" t="s">
        <v>91</v>
      </c>
      <c r="I108" s="313"/>
      <c r="J108" s="40" t="s">
        <v>89</v>
      </c>
      <c r="K108" s="330" t="s">
        <v>65</v>
      </c>
      <c r="L108" s="298"/>
      <c r="M108" s="330" t="s">
        <v>90</v>
      </c>
      <c r="N108" s="331"/>
      <c r="O108" s="298"/>
      <c r="P108" s="49" t="s">
        <v>10</v>
      </c>
      <c r="Q108" s="50" t="s">
        <v>91</v>
      </c>
    </row>
    <row r="109" spans="1:17" ht="30.75" customHeight="1" thickBot="1" x14ac:dyDescent="0.25">
      <c r="A109" s="25" t="e">
        <f>IF(B109="","",VLOOKUP(B109,名簿入力!B$8:G$106,4,FALSE))</f>
        <v>#N/A</v>
      </c>
      <c r="B109" s="317">
        <f>+'一覧表 女子'!$A33</f>
        <v>0</v>
      </c>
      <c r="C109" s="317"/>
      <c r="D109" s="315" t="e">
        <f>IF(B109="","",VLOOKUP(B109,名簿入力!B$8:G$106,2,FALSE))</f>
        <v>#N/A</v>
      </c>
      <c r="E109" s="315" t="e">
        <f>IF(D109="","",LOOKUP(D109,名簿入力!E$8:E$106,名簿入力!F$8:F$106))</f>
        <v>#N/A</v>
      </c>
      <c r="F109" s="315" t="e">
        <f>IF(E109="","",LOOKUP(E109,名簿入力!F$8:F$106,名簿入力!G$8:G$106))</f>
        <v>#N/A</v>
      </c>
      <c r="G109" s="26" t="e">
        <f>IF(B109="","",VLOOKUP(B109,名簿入力!B$8:G$106,5,FALSE))</f>
        <v>#N/A</v>
      </c>
      <c r="H109" s="27" t="e">
        <f>IF(B109="","",VLOOKUP(B109,名簿入力!B$8:G$106,6,FALSE))</f>
        <v>#N/A</v>
      </c>
      <c r="I109" s="313"/>
      <c r="J109" s="25" t="e">
        <f>IF(K109="","",VLOOKUP(K109,名簿入力!B$8:L$106,4,FALSE))</f>
        <v>#N/A</v>
      </c>
      <c r="K109" s="328">
        <f>+'一覧表 女子'!$A33</f>
        <v>0</v>
      </c>
      <c r="L109" s="329"/>
      <c r="M109" s="321" t="e">
        <f>IF(K109="","",VLOOKUP(K109,名簿入力!B$8:L$106,2,FALSE))</f>
        <v>#N/A</v>
      </c>
      <c r="N109" s="322"/>
      <c r="O109" s="323"/>
      <c r="P109" s="26" t="e">
        <f>IF(K109="","",VLOOKUP(K109,名簿入力!B$8:L$106,5,FALSE))</f>
        <v>#N/A</v>
      </c>
      <c r="Q109" s="27" t="e">
        <f>IF(K109="","",VLOOKUP(K109,名簿入力!B$8:L$106,6,FALSE))</f>
        <v>#N/A</v>
      </c>
    </row>
    <row r="110" spans="1:17" ht="3.75" customHeight="1" thickBot="1" x14ac:dyDescent="0.25">
      <c r="A110" s="316"/>
      <c r="B110" s="316"/>
      <c r="C110" s="316"/>
      <c r="D110" s="316"/>
      <c r="E110" s="316"/>
      <c r="F110" s="316"/>
      <c r="G110" s="316"/>
      <c r="H110" s="316"/>
      <c r="I110" s="313"/>
      <c r="J110" s="324"/>
      <c r="K110" s="324"/>
      <c r="L110" s="324"/>
      <c r="M110" s="324"/>
      <c r="N110" s="324"/>
      <c r="O110" s="324"/>
      <c r="P110" s="324"/>
      <c r="Q110" s="324"/>
    </row>
    <row r="111" spans="1:17" ht="16.5" customHeight="1" x14ac:dyDescent="0.2">
      <c r="A111" s="288" t="s">
        <v>88</v>
      </c>
      <c r="B111" s="289"/>
      <c r="C111" s="290" t="str">
        <f>+'一覧表 女子'!G34</f>
        <v/>
      </c>
      <c r="D111" s="290"/>
      <c r="E111" s="38" t="s">
        <v>12</v>
      </c>
      <c r="F111" s="318" t="str">
        <f>+'一覧表 女子'!H34</f>
        <v/>
      </c>
      <c r="G111" s="319"/>
      <c r="H111" s="320"/>
      <c r="I111" s="313"/>
      <c r="J111" s="325" t="s">
        <v>88</v>
      </c>
      <c r="K111" s="326"/>
      <c r="L111" s="318" t="str">
        <f>+'一覧表 女子'!I34</f>
        <v/>
      </c>
      <c r="M111" s="327"/>
      <c r="N111" s="38" t="s">
        <v>12</v>
      </c>
      <c r="O111" s="318" t="str">
        <f>+'一覧表 女子'!J34</f>
        <v/>
      </c>
      <c r="P111" s="319"/>
      <c r="Q111" s="320"/>
    </row>
    <row r="112" spans="1:17" ht="11.25" customHeight="1" x14ac:dyDescent="0.2">
      <c r="A112" s="40" t="s">
        <v>89</v>
      </c>
      <c r="B112" s="306" t="s">
        <v>65</v>
      </c>
      <c r="C112" s="306"/>
      <c r="D112" s="306" t="s">
        <v>90</v>
      </c>
      <c r="E112" s="306"/>
      <c r="F112" s="306"/>
      <c r="G112" s="49" t="s">
        <v>10</v>
      </c>
      <c r="H112" s="50" t="s">
        <v>91</v>
      </c>
      <c r="I112" s="313"/>
      <c r="J112" s="40" t="s">
        <v>89</v>
      </c>
      <c r="K112" s="330" t="s">
        <v>65</v>
      </c>
      <c r="L112" s="298"/>
      <c r="M112" s="330" t="s">
        <v>90</v>
      </c>
      <c r="N112" s="331"/>
      <c r="O112" s="298"/>
      <c r="P112" s="49" t="s">
        <v>10</v>
      </c>
      <c r="Q112" s="50" t="s">
        <v>91</v>
      </c>
    </row>
    <row r="113" spans="1:17" ht="30.75" customHeight="1" thickBot="1" x14ac:dyDescent="0.25">
      <c r="A113" s="25" t="e">
        <f>IF(B113="","",VLOOKUP(B113,名簿入力!B$8:G$106,4,FALSE))</f>
        <v>#N/A</v>
      </c>
      <c r="B113" s="317">
        <f>+'一覧表 女子'!$A34</f>
        <v>0</v>
      </c>
      <c r="C113" s="317"/>
      <c r="D113" s="315" t="e">
        <f>IF(B113="","",VLOOKUP(B113,名簿入力!B$8:G$106,2,FALSE))</f>
        <v>#N/A</v>
      </c>
      <c r="E113" s="315" t="e">
        <f>IF(D113="","",LOOKUP(D113,名簿入力!E$8:E$106,名簿入力!F$8:F$106))</f>
        <v>#N/A</v>
      </c>
      <c r="F113" s="315" t="e">
        <f>IF(E113="","",LOOKUP(E113,名簿入力!F$8:F$106,名簿入力!G$8:G$106))</f>
        <v>#N/A</v>
      </c>
      <c r="G113" s="26" t="e">
        <f>IF(B113="","",VLOOKUP(B113,名簿入力!B$8:G$106,5,FALSE))</f>
        <v>#N/A</v>
      </c>
      <c r="H113" s="27" t="e">
        <f>IF(B113="","",VLOOKUP(B113,名簿入力!B$8:G$106,6,FALSE))</f>
        <v>#N/A</v>
      </c>
      <c r="I113" s="313"/>
      <c r="J113" s="25" t="e">
        <f>IF(K113="","",VLOOKUP(K113,名簿入力!B$8:L$106,4,FALSE))</f>
        <v>#N/A</v>
      </c>
      <c r="K113" s="328">
        <f>+'一覧表 女子'!$A34</f>
        <v>0</v>
      </c>
      <c r="L113" s="329"/>
      <c r="M113" s="321" t="e">
        <f>IF(K113="","",VLOOKUP(K113,名簿入力!B$8:L$106,2,FALSE))</f>
        <v>#N/A</v>
      </c>
      <c r="N113" s="322"/>
      <c r="O113" s="323"/>
      <c r="P113" s="26" t="e">
        <f>IF(K113="","",VLOOKUP(K113,名簿入力!B$8:L$106,5,FALSE))</f>
        <v>#N/A</v>
      </c>
      <c r="Q113" s="27" t="e">
        <f>IF(K113="","",VLOOKUP(K113,名簿入力!B$8:L$106,6,FALSE))</f>
        <v>#N/A</v>
      </c>
    </row>
    <row r="114" spans="1:17" ht="3.75" customHeight="1" thickBot="1" x14ac:dyDescent="0.25">
      <c r="A114" s="316"/>
      <c r="B114" s="316"/>
      <c r="C114" s="316"/>
      <c r="D114" s="316"/>
      <c r="E114" s="316"/>
      <c r="F114" s="316"/>
      <c r="G114" s="316"/>
      <c r="H114" s="316"/>
      <c r="I114" s="313"/>
      <c r="J114" s="324"/>
      <c r="K114" s="324"/>
      <c r="L114" s="324"/>
      <c r="M114" s="324"/>
      <c r="N114" s="324"/>
      <c r="O114" s="324"/>
      <c r="P114" s="324"/>
      <c r="Q114" s="324"/>
    </row>
    <row r="115" spans="1:17" ht="16.5" customHeight="1" x14ac:dyDescent="0.2">
      <c r="A115" s="288" t="s">
        <v>88</v>
      </c>
      <c r="B115" s="289"/>
      <c r="C115" s="290" t="str">
        <f>+'一覧表 女子'!G35</f>
        <v/>
      </c>
      <c r="D115" s="290"/>
      <c r="E115" s="38" t="s">
        <v>12</v>
      </c>
      <c r="F115" s="318" t="str">
        <f>+'一覧表 女子'!H35</f>
        <v/>
      </c>
      <c r="G115" s="319"/>
      <c r="H115" s="320"/>
      <c r="I115" s="313"/>
      <c r="J115" s="325" t="s">
        <v>88</v>
      </c>
      <c r="K115" s="326"/>
      <c r="L115" s="318" t="str">
        <f>+'一覧表 女子'!I35</f>
        <v/>
      </c>
      <c r="M115" s="327"/>
      <c r="N115" s="38" t="s">
        <v>12</v>
      </c>
      <c r="O115" s="318" t="str">
        <f>+'一覧表 女子'!J35</f>
        <v/>
      </c>
      <c r="P115" s="319"/>
      <c r="Q115" s="320"/>
    </row>
    <row r="116" spans="1:17" ht="11.25" customHeight="1" x14ac:dyDescent="0.2">
      <c r="A116" s="40" t="s">
        <v>89</v>
      </c>
      <c r="B116" s="306" t="s">
        <v>65</v>
      </c>
      <c r="C116" s="306"/>
      <c r="D116" s="306" t="s">
        <v>90</v>
      </c>
      <c r="E116" s="306"/>
      <c r="F116" s="306"/>
      <c r="G116" s="49" t="s">
        <v>10</v>
      </c>
      <c r="H116" s="50" t="s">
        <v>91</v>
      </c>
      <c r="I116" s="313"/>
      <c r="J116" s="40" t="s">
        <v>89</v>
      </c>
      <c r="K116" s="330" t="s">
        <v>65</v>
      </c>
      <c r="L116" s="298"/>
      <c r="M116" s="330" t="s">
        <v>90</v>
      </c>
      <c r="N116" s="331"/>
      <c r="O116" s="298"/>
      <c r="P116" s="49" t="s">
        <v>10</v>
      </c>
      <c r="Q116" s="50" t="s">
        <v>91</v>
      </c>
    </row>
    <row r="117" spans="1:17" ht="30.75" customHeight="1" thickBot="1" x14ac:dyDescent="0.25">
      <c r="A117" s="25" t="e">
        <f>IF(B117="","",VLOOKUP(B117,名簿入力!B$8:G$106,4,FALSE))</f>
        <v>#N/A</v>
      </c>
      <c r="B117" s="317">
        <f>+'一覧表 女子'!$A35</f>
        <v>0</v>
      </c>
      <c r="C117" s="317"/>
      <c r="D117" s="315" t="e">
        <f>IF(B117="","",VLOOKUP(B117,名簿入力!B$8:G$106,2,FALSE))</f>
        <v>#N/A</v>
      </c>
      <c r="E117" s="315" t="e">
        <f>IF(D117="","",LOOKUP(D117,名簿入力!E$8:E$106,名簿入力!F$8:F$106))</f>
        <v>#N/A</v>
      </c>
      <c r="F117" s="315" t="e">
        <f>IF(E117="","",LOOKUP(E117,名簿入力!F$8:F$106,名簿入力!G$8:G$106))</f>
        <v>#N/A</v>
      </c>
      <c r="G117" s="26" t="e">
        <f>IF(B117="","",VLOOKUP(B117,名簿入力!B$8:G$106,5,FALSE))</f>
        <v>#N/A</v>
      </c>
      <c r="H117" s="27" t="e">
        <f>IF(B117="","",VLOOKUP(B117,名簿入力!B$8:G$106,6,FALSE))</f>
        <v>#N/A</v>
      </c>
      <c r="I117" s="313"/>
      <c r="J117" s="25" t="e">
        <f>IF(K117="","",VLOOKUP(K117,名簿入力!B$8:L$106,4,FALSE))</f>
        <v>#N/A</v>
      </c>
      <c r="K117" s="328">
        <f>+'一覧表 女子'!$A35</f>
        <v>0</v>
      </c>
      <c r="L117" s="329"/>
      <c r="M117" s="321" t="e">
        <f>IF(K117="","",VLOOKUP(K117,名簿入力!B$8:L$106,2,FALSE))</f>
        <v>#N/A</v>
      </c>
      <c r="N117" s="322"/>
      <c r="O117" s="323"/>
      <c r="P117" s="26" t="e">
        <f>IF(K117="","",VLOOKUP(K117,名簿入力!B$8:L$106,5,FALSE))</f>
        <v>#N/A</v>
      </c>
      <c r="Q117" s="27" t="e">
        <f>IF(K117="","",VLOOKUP(K117,名簿入力!B$8:L$106,6,FALSE))</f>
        <v>#N/A</v>
      </c>
    </row>
    <row r="118" spans="1:17" ht="3.75" customHeight="1" thickBot="1" x14ac:dyDescent="0.25">
      <c r="A118" s="316"/>
      <c r="B118" s="316"/>
      <c r="C118" s="316"/>
      <c r="D118" s="316"/>
      <c r="E118" s="316"/>
      <c r="F118" s="316"/>
      <c r="G118" s="316"/>
      <c r="H118" s="316"/>
      <c r="I118" s="313"/>
      <c r="J118" s="324"/>
      <c r="K118" s="324"/>
      <c r="L118" s="324"/>
      <c r="M118" s="324"/>
      <c r="N118" s="324"/>
      <c r="O118" s="324"/>
      <c r="P118" s="324"/>
      <c r="Q118" s="324"/>
    </row>
    <row r="119" spans="1:17" ht="16.5" customHeight="1" x14ac:dyDescent="0.2">
      <c r="A119" s="288" t="s">
        <v>88</v>
      </c>
      <c r="B119" s="289"/>
      <c r="C119" s="290" t="str">
        <f>+'一覧表 女子'!G41</f>
        <v/>
      </c>
      <c r="D119" s="290"/>
      <c r="E119" s="38" t="s">
        <v>12</v>
      </c>
      <c r="F119" s="318" t="str">
        <f>+'一覧表 女子'!H41</f>
        <v/>
      </c>
      <c r="G119" s="319"/>
      <c r="H119" s="320"/>
      <c r="I119" s="313"/>
      <c r="J119" s="325" t="s">
        <v>88</v>
      </c>
      <c r="K119" s="326"/>
      <c r="L119" s="318" t="str">
        <f>+'一覧表 女子'!I41</f>
        <v/>
      </c>
      <c r="M119" s="327"/>
      <c r="N119" s="38" t="s">
        <v>12</v>
      </c>
      <c r="O119" s="318" t="str">
        <f>+'一覧表 女子'!J41</f>
        <v/>
      </c>
      <c r="P119" s="319"/>
      <c r="Q119" s="320"/>
    </row>
    <row r="120" spans="1:17" ht="11.25" customHeight="1" x14ac:dyDescent="0.2">
      <c r="A120" s="40" t="s">
        <v>89</v>
      </c>
      <c r="B120" s="306" t="s">
        <v>65</v>
      </c>
      <c r="C120" s="306"/>
      <c r="D120" s="306" t="s">
        <v>90</v>
      </c>
      <c r="E120" s="306"/>
      <c r="F120" s="306"/>
      <c r="G120" s="49" t="s">
        <v>10</v>
      </c>
      <c r="H120" s="50" t="s">
        <v>91</v>
      </c>
      <c r="I120" s="313"/>
      <c r="J120" s="40" t="s">
        <v>89</v>
      </c>
      <c r="K120" s="330" t="s">
        <v>65</v>
      </c>
      <c r="L120" s="298"/>
      <c r="M120" s="330" t="s">
        <v>90</v>
      </c>
      <c r="N120" s="331"/>
      <c r="O120" s="298"/>
      <c r="P120" s="49" t="s">
        <v>10</v>
      </c>
      <c r="Q120" s="50" t="s">
        <v>91</v>
      </c>
    </row>
    <row r="121" spans="1:17" ht="30.75" customHeight="1" thickBot="1" x14ac:dyDescent="0.25">
      <c r="A121" s="25" t="e">
        <f>IF(B121="","",VLOOKUP(B121,名簿入力!B$8:G$106,4,FALSE))</f>
        <v>#N/A</v>
      </c>
      <c r="B121" s="317">
        <f>+'一覧表 女子'!$A41</f>
        <v>0</v>
      </c>
      <c r="C121" s="317"/>
      <c r="D121" s="315" t="e">
        <f>IF(B121="","",VLOOKUP(B121,名簿入力!B$8:G$106,2,FALSE))</f>
        <v>#N/A</v>
      </c>
      <c r="E121" s="315" t="e">
        <f>IF(D121="","",LOOKUP(D121,名簿入力!E$8:E$106,名簿入力!F$8:F$106))</f>
        <v>#N/A</v>
      </c>
      <c r="F121" s="315" t="e">
        <f>IF(E121="","",LOOKUP(E121,名簿入力!F$8:F$106,名簿入力!G$8:G$106))</f>
        <v>#N/A</v>
      </c>
      <c r="G121" s="26" t="e">
        <f>IF(B121="","",VLOOKUP(B121,名簿入力!B$8:G$106,5,FALSE))</f>
        <v>#N/A</v>
      </c>
      <c r="H121" s="27" t="e">
        <f>IF(B121="","",VLOOKUP(B121,名簿入力!B$8:G$106,6,FALSE))</f>
        <v>#N/A</v>
      </c>
      <c r="I121" s="313"/>
      <c r="J121" s="25" t="e">
        <f>IF(K121="","",VLOOKUP(K121,名簿入力!B$8:L$106,4,FALSE))</f>
        <v>#N/A</v>
      </c>
      <c r="K121" s="328">
        <f>+'一覧表 女子'!$A41</f>
        <v>0</v>
      </c>
      <c r="L121" s="329"/>
      <c r="M121" s="321" t="e">
        <f>IF(K121="","",VLOOKUP(K121,名簿入力!B$8:L$106,2,FALSE))</f>
        <v>#N/A</v>
      </c>
      <c r="N121" s="322"/>
      <c r="O121" s="323"/>
      <c r="P121" s="26" t="e">
        <f>IF(K121="","",VLOOKUP(K121,名簿入力!B$8:L$106,5,FALSE))</f>
        <v>#N/A</v>
      </c>
      <c r="Q121" s="27" t="e">
        <f>IF(K121="","",VLOOKUP(K121,名簿入力!B$8:L$106,6,FALSE))</f>
        <v>#N/A</v>
      </c>
    </row>
    <row r="122" spans="1:17" ht="3.75" customHeight="1" x14ac:dyDescent="0.2">
      <c r="A122" s="316"/>
      <c r="B122" s="316"/>
      <c r="C122" s="316"/>
      <c r="D122" s="316"/>
      <c r="E122" s="316"/>
      <c r="F122" s="316"/>
      <c r="G122" s="316"/>
      <c r="H122" s="316"/>
      <c r="I122" s="313"/>
      <c r="J122" s="316"/>
      <c r="K122" s="316"/>
      <c r="L122" s="316"/>
      <c r="M122" s="316"/>
      <c r="N122" s="316"/>
      <c r="O122" s="316"/>
      <c r="P122" s="316"/>
      <c r="Q122" s="316"/>
    </row>
  </sheetData>
  <protectedRanges>
    <protectedRange sqref="M77:Q77 M37:Q37 D77:H77 M45:Q45 M61:Q61 D37:H37 M69:Q69 D69:H69 M53:Q53 D61:H61 A117 M5:Q5 M21:Q21 M29:Q29 D29:H29 D53:H53 M13:Q13 D21:H21 D13:H13 M25:Q25 M65:Q65 A113 M17:Q17 D17:H17 D25:H25 D5:H5 A13 J13 J117 J113 M33:Q33 M57:Q57 M41:Q41 D41:H41 D33:H33 A41 J41 D57:H57 D65:H65 A5 J5 D45:H45 A53 J53 M73:Q73 D73:H73 A45 J45 M49:Q49 D49:H49 A49 J49 A61 A57 J61 J57 A69 A65 J69 J65 A77 A73 J109 D9:H9 A9 J105 A21 A17 J21 J17 A29 A25 J29 J25 A37 A33 J37 J33 J77 J73 M81:Q81 D81:H81 A81 J81 M117:Q117 D117:H117 M85:Q85 M101:Q101 M109:Q109 D109:H109 M93:Q93 D101:H101 D93:H93 M105:Q105 M97:Q97 D97:H97 D105:H105 D85:H85 A93 J93 M113:Q113 M121:Q121 D121:H121 D113:H113 A121 J121 A85 J85 M89:Q89 D89:H89 A89 J89 A101 A97 J101 J97 A109 A105 M9:Q9 J9" name="入力2_1" securityDescriptor="O:WDG:WDD:(A;;CC;;;WD)"/>
    <protectedRange sqref="F71 C71 F63 F31 C31 C63 F43 C43 F39 C39 F23 C23 O111 F3 C3 F15 C15 F11 C11 O115 F27 C27 B117 L3 L39 F19 C19 L11 O11 B113 O39 B41 K41 F35 C35 F55 C55 F51 C51 F67 C67 O3 L43 F59 B5 K5 C59 L51 O51 F75 C75 O43 B45 K45 F47 C47 L47 O47 B49 K49 B53 K53 L59 L55 K117 K113 F7 C7 K105 L115 B9 L111 B13 K13 L19 L15 O15 O19 B21 B17 K21 K17 L27 L23 O23 O27 B29 B25 K29 K25 L35 L31 O31 O35 B37 B33 K37 K33 O55 O59 B61 B57 K61 K57 L67 L63 O63 O67 B69 B65 K69 K65 L75 L71 O71 O75 B77 B73 K77 K73 F79 C79 L79 O79 B81 K81 F111 C111 F119 C119 F103 C103 F83 C83 F95 C95 F91 C91 F107 C107 L83 L119 F99 C99 L91 O91 O119 B121 K121 F115 C115 O83 B85 K85 F87 C87 L87 O87 B89 K89 B93 K93 L99 L95 O95 O99 B101 B97 K101 K97 L107 L103 O103 O107 B109 B105 K109 L7 O7 K9" name="種目_1" securityDescriptor="O:WDG:WDD:(A;;CC;;;WD)"/>
  </protectedRanges>
  <mergeCells count="510">
    <mergeCell ref="M121:O121"/>
    <mergeCell ref="A122:H122"/>
    <mergeCell ref="J122:Q122"/>
    <mergeCell ref="I119:I122"/>
    <mergeCell ref="B121:C121"/>
    <mergeCell ref="D121:F121"/>
    <mergeCell ref="J119:K119"/>
    <mergeCell ref="L119:M119"/>
    <mergeCell ref="O119:Q119"/>
    <mergeCell ref="A119:B119"/>
    <mergeCell ref="C119:D119"/>
    <mergeCell ref="F119:H119"/>
    <mergeCell ref="K121:L121"/>
    <mergeCell ref="B120:C120"/>
    <mergeCell ref="D120:F120"/>
    <mergeCell ref="K120:L120"/>
    <mergeCell ref="M120:O120"/>
    <mergeCell ref="M117:O117"/>
    <mergeCell ref="A118:H118"/>
    <mergeCell ref="J118:Q118"/>
    <mergeCell ref="I115:I118"/>
    <mergeCell ref="B117:C117"/>
    <mergeCell ref="D117:F117"/>
    <mergeCell ref="J115:K115"/>
    <mergeCell ref="L115:M115"/>
    <mergeCell ref="O115:Q115"/>
    <mergeCell ref="A115:B115"/>
    <mergeCell ref="C115:D115"/>
    <mergeCell ref="F115:H115"/>
    <mergeCell ref="K117:L117"/>
    <mergeCell ref="B116:C116"/>
    <mergeCell ref="D116:F116"/>
    <mergeCell ref="K116:L116"/>
    <mergeCell ref="M116:O116"/>
    <mergeCell ref="M113:O113"/>
    <mergeCell ref="A114:H114"/>
    <mergeCell ref="J114:Q114"/>
    <mergeCell ref="I111:I114"/>
    <mergeCell ref="B113:C113"/>
    <mergeCell ref="D113:F113"/>
    <mergeCell ref="J111:K111"/>
    <mergeCell ref="L111:M111"/>
    <mergeCell ref="O111:Q111"/>
    <mergeCell ref="A111:B111"/>
    <mergeCell ref="C111:D111"/>
    <mergeCell ref="F111:H111"/>
    <mergeCell ref="K113:L113"/>
    <mergeCell ref="B112:C112"/>
    <mergeCell ref="D112:F112"/>
    <mergeCell ref="K112:L112"/>
    <mergeCell ref="M112:O112"/>
    <mergeCell ref="M109:O109"/>
    <mergeCell ref="A110:H110"/>
    <mergeCell ref="J110:Q110"/>
    <mergeCell ref="I107:I110"/>
    <mergeCell ref="B109:C109"/>
    <mergeCell ref="D109:F109"/>
    <mergeCell ref="J107:K107"/>
    <mergeCell ref="L107:M107"/>
    <mergeCell ref="O107:Q107"/>
    <mergeCell ref="A107:B107"/>
    <mergeCell ref="C107:D107"/>
    <mergeCell ref="F107:H107"/>
    <mergeCell ref="K109:L109"/>
    <mergeCell ref="B108:C108"/>
    <mergeCell ref="D108:F108"/>
    <mergeCell ref="K108:L108"/>
    <mergeCell ref="M108:O108"/>
    <mergeCell ref="M105:O105"/>
    <mergeCell ref="A106:H106"/>
    <mergeCell ref="J106:Q106"/>
    <mergeCell ref="I103:I106"/>
    <mergeCell ref="B105:C105"/>
    <mergeCell ref="D105:F105"/>
    <mergeCell ref="J103:K103"/>
    <mergeCell ref="L103:M103"/>
    <mergeCell ref="O103:Q103"/>
    <mergeCell ref="A103:B103"/>
    <mergeCell ref="C103:D103"/>
    <mergeCell ref="F103:H103"/>
    <mergeCell ref="K105:L105"/>
    <mergeCell ref="B104:C104"/>
    <mergeCell ref="D104:F104"/>
    <mergeCell ref="K104:L104"/>
    <mergeCell ref="M104:O104"/>
    <mergeCell ref="M101:O101"/>
    <mergeCell ref="A102:H102"/>
    <mergeCell ref="J102:Q102"/>
    <mergeCell ref="I99:I102"/>
    <mergeCell ref="B101:C101"/>
    <mergeCell ref="D101:F101"/>
    <mergeCell ref="J99:K99"/>
    <mergeCell ref="L99:M99"/>
    <mergeCell ref="O99:Q99"/>
    <mergeCell ref="A99:B99"/>
    <mergeCell ref="C99:D99"/>
    <mergeCell ref="F99:H99"/>
    <mergeCell ref="K101:L101"/>
    <mergeCell ref="B100:C100"/>
    <mergeCell ref="D100:F100"/>
    <mergeCell ref="K100:L100"/>
    <mergeCell ref="M100:O100"/>
    <mergeCell ref="M97:O97"/>
    <mergeCell ref="A98:H98"/>
    <mergeCell ref="J98:Q98"/>
    <mergeCell ref="I95:I98"/>
    <mergeCell ref="B97:C97"/>
    <mergeCell ref="D97:F97"/>
    <mergeCell ref="J95:K95"/>
    <mergeCell ref="L95:M95"/>
    <mergeCell ref="O95:Q95"/>
    <mergeCell ref="A95:B95"/>
    <mergeCell ref="C95:D95"/>
    <mergeCell ref="F95:H95"/>
    <mergeCell ref="K97:L97"/>
    <mergeCell ref="B96:C96"/>
    <mergeCell ref="D96:F96"/>
    <mergeCell ref="K96:L96"/>
    <mergeCell ref="M96:O96"/>
    <mergeCell ref="M93:O93"/>
    <mergeCell ref="A94:H94"/>
    <mergeCell ref="J94:Q94"/>
    <mergeCell ref="I91:I94"/>
    <mergeCell ref="B93:C93"/>
    <mergeCell ref="D93:F93"/>
    <mergeCell ref="J91:K91"/>
    <mergeCell ref="L91:M91"/>
    <mergeCell ref="O91:Q91"/>
    <mergeCell ref="A91:B91"/>
    <mergeCell ref="C91:D91"/>
    <mergeCell ref="F91:H91"/>
    <mergeCell ref="K93:L93"/>
    <mergeCell ref="B92:C92"/>
    <mergeCell ref="D92:F92"/>
    <mergeCell ref="K92:L92"/>
    <mergeCell ref="M92:O92"/>
    <mergeCell ref="M89:O89"/>
    <mergeCell ref="A90:H90"/>
    <mergeCell ref="J90:Q90"/>
    <mergeCell ref="I87:I90"/>
    <mergeCell ref="B89:C89"/>
    <mergeCell ref="D89:F89"/>
    <mergeCell ref="J87:K87"/>
    <mergeCell ref="L87:M87"/>
    <mergeCell ref="O87:Q87"/>
    <mergeCell ref="A87:B87"/>
    <mergeCell ref="C87:D87"/>
    <mergeCell ref="F87:H87"/>
    <mergeCell ref="K89:L89"/>
    <mergeCell ref="B88:C88"/>
    <mergeCell ref="D88:F88"/>
    <mergeCell ref="K88:L88"/>
    <mergeCell ref="M88:O88"/>
    <mergeCell ref="K45:L45"/>
    <mergeCell ref="K85:L85"/>
    <mergeCell ref="D84:F84"/>
    <mergeCell ref="K84:L84"/>
    <mergeCell ref="K81:L81"/>
    <mergeCell ref="D80:F80"/>
    <mergeCell ref="K80:L80"/>
    <mergeCell ref="J79:K79"/>
    <mergeCell ref="L79:M79"/>
    <mergeCell ref="K77:L77"/>
    <mergeCell ref="M45:O45"/>
    <mergeCell ref="A46:H46"/>
    <mergeCell ref="J46:Q46"/>
    <mergeCell ref="I43:I46"/>
    <mergeCell ref="B45:C45"/>
    <mergeCell ref="D45:F45"/>
    <mergeCell ref="J43:K43"/>
    <mergeCell ref="L43:M43"/>
    <mergeCell ref="O43:Q43"/>
    <mergeCell ref="B44:C44"/>
    <mergeCell ref="D44:F44"/>
    <mergeCell ref="K44:L44"/>
    <mergeCell ref="M44:O44"/>
    <mergeCell ref="A43:B43"/>
    <mergeCell ref="C43:D43"/>
    <mergeCell ref="F43:H43"/>
    <mergeCell ref="M85:O85"/>
    <mergeCell ref="A86:H86"/>
    <mergeCell ref="J86:Q86"/>
    <mergeCell ref="I83:I86"/>
    <mergeCell ref="B85:C85"/>
    <mergeCell ref="D85:F85"/>
    <mergeCell ref="J83:K83"/>
    <mergeCell ref="L83:M83"/>
    <mergeCell ref="O83:Q83"/>
    <mergeCell ref="B84:C84"/>
    <mergeCell ref="M81:O81"/>
    <mergeCell ref="A82:H82"/>
    <mergeCell ref="J82:Q82"/>
    <mergeCell ref="I79:I82"/>
    <mergeCell ref="B81:C81"/>
    <mergeCell ref="D81:F81"/>
    <mergeCell ref="M84:O84"/>
    <mergeCell ref="A83:B83"/>
    <mergeCell ref="C83:D83"/>
    <mergeCell ref="F83:H83"/>
    <mergeCell ref="O79:Q79"/>
    <mergeCell ref="B80:C80"/>
    <mergeCell ref="M80:O80"/>
    <mergeCell ref="A79:B79"/>
    <mergeCell ref="C79:D79"/>
    <mergeCell ref="F79:H79"/>
    <mergeCell ref="M77:O77"/>
    <mergeCell ref="A78:H78"/>
    <mergeCell ref="J78:Q78"/>
    <mergeCell ref="I75:I78"/>
    <mergeCell ref="B77:C77"/>
    <mergeCell ref="D77:F77"/>
    <mergeCell ref="J75:K75"/>
    <mergeCell ref="L75:M75"/>
    <mergeCell ref="O75:Q75"/>
    <mergeCell ref="B76:C76"/>
    <mergeCell ref="D76:F76"/>
    <mergeCell ref="K76:L76"/>
    <mergeCell ref="M76:O76"/>
    <mergeCell ref="A75:B75"/>
    <mergeCell ref="C75:D75"/>
    <mergeCell ref="F75:H75"/>
    <mergeCell ref="M73:O73"/>
    <mergeCell ref="A74:H74"/>
    <mergeCell ref="J74:Q74"/>
    <mergeCell ref="I71:I74"/>
    <mergeCell ref="B73:C73"/>
    <mergeCell ref="D73:F73"/>
    <mergeCell ref="J71:K71"/>
    <mergeCell ref="L71:M71"/>
    <mergeCell ref="O71:Q71"/>
    <mergeCell ref="A71:B71"/>
    <mergeCell ref="C71:D71"/>
    <mergeCell ref="F71:H71"/>
    <mergeCell ref="K73:L73"/>
    <mergeCell ref="B72:C72"/>
    <mergeCell ref="D72:F72"/>
    <mergeCell ref="K72:L72"/>
    <mergeCell ref="M72:O72"/>
    <mergeCell ref="M69:O69"/>
    <mergeCell ref="A70:H70"/>
    <mergeCell ref="J70:Q70"/>
    <mergeCell ref="I67:I70"/>
    <mergeCell ref="B69:C69"/>
    <mergeCell ref="D69:F69"/>
    <mergeCell ref="J67:K67"/>
    <mergeCell ref="L67:M67"/>
    <mergeCell ref="O67:Q67"/>
    <mergeCell ref="A67:B67"/>
    <mergeCell ref="C67:D67"/>
    <mergeCell ref="F67:H67"/>
    <mergeCell ref="K69:L69"/>
    <mergeCell ref="B68:C68"/>
    <mergeCell ref="D68:F68"/>
    <mergeCell ref="K68:L68"/>
    <mergeCell ref="M68:O68"/>
    <mergeCell ref="M65:O65"/>
    <mergeCell ref="A66:H66"/>
    <mergeCell ref="J66:Q66"/>
    <mergeCell ref="I63:I66"/>
    <mergeCell ref="B65:C65"/>
    <mergeCell ref="D65:F65"/>
    <mergeCell ref="J63:K63"/>
    <mergeCell ref="L63:M63"/>
    <mergeCell ref="O63:Q63"/>
    <mergeCell ref="A63:B63"/>
    <mergeCell ref="C63:D63"/>
    <mergeCell ref="F63:H63"/>
    <mergeCell ref="K65:L65"/>
    <mergeCell ref="B64:C64"/>
    <mergeCell ref="D64:F64"/>
    <mergeCell ref="K64:L64"/>
    <mergeCell ref="M64:O64"/>
    <mergeCell ref="M61:O61"/>
    <mergeCell ref="A62:H62"/>
    <mergeCell ref="J62:Q62"/>
    <mergeCell ref="I59:I62"/>
    <mergeCell ref="B61:C61"/>
    <mergeCell ref="D61:F61"/>
    <mergeCell ref="J59:K59"/>
    <mergeCell ref="L59:M59"/>
    <mergeCell ref="O59:Q59"/>
    <mergeCell ref="A59:B59"/>
    <mergeCell ref="C59:D59"/>
    <mergeCell ref="F59:H59"/>
    <mergeCell ref="K61:L61"/>
    <mergeCell ref="B60:C60"/>
    <mergeCell ref="D60:F60"/>
    <mergeCell ref="K60:L60"/>
    <mergeCell ref="M60:O60"/>
    <mergeCell ref="M57:O57"/>
    <mergeCell ref="A58:H58"/>
    <mergeCell ref="J58:Q58"/>
    <mergeCell ref="I55:I58"/>
    <mergeCell ref="B57:C57"/>
    <mergeCell ref="D57:F57"/>
    <mergeCell ref="J55:K55"/>
    <mergeCell ref="L55:M55"/>
    <mergeCell ref="O55:Q55"/>
    <mergeCell ref="A55:B55"/>
    <mergeCell ref="C55:D55"/>
    <mergeCell ref="F55:H55"/>
    <mergeCell ref="K57:L57"/>
    <mergeCell ref="B56:C56"/>
    <mergeCell ref="D56:F56"/>
    <mergeCell ref="K56:L56"/>
    <mergeCell ref="M56:O56"/>
    <mergeCell ref="M53:O53"/>
    <mergeCell ref="A54:H54"/>
    <mergeCell ref="J54:Q54"/>
    <mergeCell ref="I51:I54"/>
    <mergeCell ref="B53:C53"/>
    <mergeCell ref="D53:F53"/>
    <mergeCell ref="J51:K51"/>
    <mergeCell ref="L51:M51"/>
    <mergeCell ref="O51:Q51"/>
    <mergeCell ref="A51:B51"/>
    <mergeCell ref="C51:D51"/>
    <mergeCell ref="F51:H51"/>
    <mergeCell ref="K53:L53"/>
    <mergeCell ref="B52:C52"/>
    <mergeCell ref="D52:F52"/>
    <mergeCell ref="K52:L52"/>
    <mergeCell ref="M52:O52"/>
    <mergeCell ref="M49:O49"/>
    <mergeCell ref="A50:H50"/>
    <mergeCell ref="J50:Q50"/>
    <mergeCell ref="I47:I50"/>
    <mergeCell ref="B49:C49"/>
    <mergeCell ref="D49:F49"/>
    <mergeCell ref="J47:K47"/>
    <mergeCell ref="L47:M47"/>
    <mergeCell ref="O47:Q47"/>
    <mergeCell ref="A47:B47"/>
    <mergeCell ref="C47:D47"/>
    <mergeCell ref="F47:H47"/>
    <mergeCell ref="K49:L49"/>
    <mergeCell ref="B48:C48"/>
    <mergeCell ref="D48:F48"/>
    <mergeCell ref="K48:L48"/>
    <mergeCell ref="M48:O48"/>
    <mergeCell ref="M41:O41"/>
    <mergeCell ref="A42:H42"/>
    <mergeCell ref="J42:Q42"/>
    <mergeCell ref="I39:I42"/>
    <mergeCell ref="B41:C41"/>
    <mergeCell ref="D41:F41"/>
    <mergeCell ref="J39:K39"/>
    <mergeCell ref="L39:M39"/>
    <mergeCell ref="O39:Q39"/>
    <mergeCell ref="A39:B39"/>
    <mergeCell ref="C39:D39"/>
    <mergeCell ref="F39:H39"/>
    <mergeCell ref="K41:L41"/>
    <mergeCell ref="B40:C40"/>
    <mergeCell ref="D40:F40"/>
    <mergeCell ref="K40:L40"/>
    <mergeCell ref="M40:O40"/>
    <mergeCell ref="M37:O37"/>
    <mergeCell ref="A38:H38"/>
    <mergeCell ref="J38:Q38"/>
    <mergeCell ref="I35:I38"/>
    <mergeCell ref="B37:C37"/>
    <mergeCell ref="D37:F37"/>
    <mergeCell ref="J35:K35"/>
    <mergeCell ref="L35:M35"/>
    <mergeCell ref="O35:Q35"/>
    <mergeCell ref="A35:B35"/>
    <mergeCell ref="C35:D35"/>
    <mergeCell ref="F35:H35"/>
    <mergeCell ref="K37:L37"/>
    <mergeCell ref="B36:C36"/>
    <mergeCell ref="D36:F36"/>
    <mergeCell ref="K36:L36"/>
    <mergeCell ref="M36:O36"/>
    <mergeCell ref="M33:O33"/>
    <mergeCell ref="A34:H34"/>
    <mergeCell ref="J34:Q34"/>
    <mergeCell ref="I31:I34"/>
    <mergeCell ref="B33:C33"/>
    <mergeCell ref="D33:F33"/>
    <mergeCell ref="J31:K31"/>
    <mergeCell ref="L31:M31"/>
    <mergeCell ref="O31:Q31"/>
    <mergeCell ref="A31:B31"/>
    <mergeCell ref="C31:D31"/>
    <mergeCell ref="F31:H31"/>
    <mergeCell ref="K33:L33"/>
    <mergeCell ref="B32:C32"/>
    <mergeCell ref="D32:F32"/>
    <mergeCell ref="K32:L32"/>
    <mergeCell ref="M32:O32"/>
    <mergeCell ref="M29:O29"/>
    <mergeCell ref="A30:H30"/>
    <mergeCell ref="J30:Q30"/>
    <mergeCell ref="I27:I30"/>
    <mergeCell ref="B29:C29"/>
    <mergeCell ref="D29:F29"/>
    <mergeCell ref="J27:K27"/>
    <mergeCell ref="L27:M27"/>
    <mergeCell ref="O27:Q27"/>
    <mergeCell ref="A27:B27"/>
    <mergeCell ref="C27:D27"/>
    <mergeCell ref="F27:H27"/>
    <mergeCell ref="K29:L29"/>
    <mergeCell ref="B28:C28"/>
    <mergeCell ref="D28:F28"/>
    <mergeCell ref="K28:L28"/>
    <mergeCell ref="M28:O28"/>
    <mergeCell ref="M25:O25"/>
    <mergeCell ref="A26:H26"/>
    <mergeCell ref="J26:Q26"/>
    <mergeCell ref="I23:I26"/>
    <mergeCell ref="B25:C25"/>
    <mergeCell ref="D25:F25"/>
    <mergeCell ref="J23:K23"/>
    <mergeCell ref="L23:M23"/>
    <mergeCell ref="O23:Q23"/>
    <mergeCell ref="A23:B23"/>
    <mergeCell ref="C23:D23"/>
    <mergeCell ref="F23:H23"/>
    <mergeCell ref="K25:L25"/>
    <mergeCell ref="B24:C24"/>
    <mergeCell ref="D24:F24"/>
    <mergeCell ref="K24:L24"/>
    <mergeCell ref="M24:O24"/>
    <mergeCell ref="M21:O21"/>
    <mergeCell ref="A22:H22"/>
    <mergeCell ref="J22:Q22"/>
    <mergeCell ref="I19:I22"/>
    <mergeCell ref="B21:C21"/>
    <mergeCell ref="D21:F21"/>
    <mergeCell ref="J19:K19"/>
    <mergeCell ref="L19:M19"/>
    <mergeCell ref="O19:Q19"/>
    <mergeCell ref="A19:B19"/>
    <mergeCell ref="C19:D19"/>
    <mergeCell ref="F19:H19"/>
    <mergeCell ref="K21:L21"/>
    <mergeCell ref="B20:C20"/>
    <mergeCell ref="D20:F20"/>
    <mergeCell ref="K20:L20"/>
    <mergeCell ref="M20:O20"/>
    <mergeCell ref="M17:O17"/>
    <mergeCell ref="A18:H18"/>
    <mergeCell ref="J18:Q18"/>
    <mergeCell ref="I15:I18"/>
    <mergeCell ref="B17:C17"/>
    <mergeCell ref="D17:F17"/>
    <mergeCell ref="J15:K15"/>
    <mergeCell ref="L15:M15"/>
    <mergeCell ref="O15:Q15"/>
    <mergeCell ref="A15:B15"/>
    <mergeCell ref="C15:D15"/>
    <mergeCell ref="F15:H15"/>
    <mergeCell ref="K17:L17"/>
    <mergeCell ref="B16:C16"/>
    <mergeCell ref="D16:F16"/>
    <mergeCell ref="K16:L16"/>
    <mergeCell ref="M16:O16"/>
    <mergeCell ref="M13:O13"/>
    <mergeCell ref="A14:H14"/>
    <mergeCell ref="J14:Q14"/>
    <mergeCell ref="I11:I14"/>
    <mergeCell ref="B13:C13"/>
    <mergeCell ref="D13:F13"/>
    <mergeCell ref="J11:K11"/>
    <mergeCell ref="L11:M11"/>
    <mergeCell ref="O11:Q11"/>
    <mergeCell ref="A11:B11"/>
    <mergeCell ref="C11:D11"/>
    <mergeCell ref="F11:H11"/>
    <mergeCell ref="K13:L13"/>
    <mergeCell ref="B12:C12"/>
    <mergeCell ref="D12:F12"/>
    <mergeCell ref="K12:L12"/>
    <mergeCell ref="M12:O12"/>
    <mergeCell ref="M9:O9"/>
    <mergeCell ref="A10:H10"/>
    <mergeCell ref="J10:Q10"/>
    <mergeCell ref="I7:I10"/>
    <mergeCell ref="B9:C9"/>
    <mergeCell ref="D9:F9"/>
    <mergeCell ref="J7:K7"/>
    <mergeCell ref="L7:M7"/>
    <mergeCell ref="O7:Q7"/>
    <mergeCell ref="A7:B7"/>
    <mergeCell ref="C7:D7"/>
    <mergeCell ref="F7:H7"/>
    <mergeCell ref="K9:L9"/>
    <mergeCell ref="B8:C8"/>
    <mergeCell ref="D8:F8"/>
    <mergeCell ref="K8:L8"/>
    <mergeCell ref="M8:O8"/>
    <mergeCell ref="M5:O5"/>
    <mergeCell ref="A6:H6"/>
    <mergeCell ref="J6:Q6"/>
    <mergeCell ref="I3:I6"/>
    <mergeCell ref="B5:C5"/>
    <mergeCell ref="D5:F5"/>
    <mergeCell ref="J3:K3"/>
    <mergeCell ref="L3:M3"/>
    <mergeCell ref="O3:Q3"/>
    <mergeCell ref="M4:O4"/>
    <mergeCell ref="A3:B3"/>
    <mergeCell ref="C3:D3"/>
    <mergeCell ref="F3:H3"/>
    <mergeCell ref="K5:L5"/>
    <mergeCell ref="B4:C4"/>
    <mergeCell ref="D4:F4"/>
    <mergeCell ref="K4:L4"/>
  </mergeCells>
  <phoneticPr fontId="2"/>
  <pageMargins left="0.39370078740157483" right="0.39370078740157483" top="0.55118110236220474" bottom="0.55118110236220474" header="0.51181102362204722" footer="0.51181102362204722"/>
  <pageSetup paperSize="9" scale="98" orientation="portrait" r:id="rId1"/>
  <headerFooter alignWithMargins="0"/>
  <rowBreaks count="2" manualBreakCount="2">
    <brk id="53" max="16" man="1"/>
    <brk id="10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7BE2-7391-40F4-9CA7-C629345EE9C1}">
  <sheetPr>
    <tabColor rgb="FF7030A0"/>
  </sheetPr>
  <dimension ref="A1:O40"/>
  <sheetViews>
    <sheetView topLeftCell="A2" zoomScale="90" zoomScaleNormal="90" zoomScaleSheetLayoutView="100" workbookViewId="0">
      <pane xSplit="1" ySplit="1" topLeftCell="B3" activePane="bottomRight" state="frozenSplit"/>
      <selection pane="topRight" activeCell="L16" sqref="L16"/>
      <selection pane="bottomLeft" activeCell="L16" sqref="L16"/>
      <selection pane="bottomRight" activeCell="E6" sqref="E6"/>
    </sheetView>
  </sheetViews>
  <sheetFormatPr defaultColWidth="9" defaultRowHeight="14.9" customHeight="1" x14ac:dyDescent="0.2"/>
  <cols>
    <col min="1" max="1" width="15" style="59" customWidth="1"/>
    <col min="2" max="14" width="6.1796875" style="59" customWidth="1"/>
    <col min="15" max="15" width="3.1796875" style="60" customWidth="1"/>
    <col min="16" max="16384" width="9" style="59"/>
  </cols>
  <sheetData>
    <row r="1" spans="1:15" ht="14.9" customHeight="1" thickBot="1" x14ac:dyDescent="0.25"/>
    <row r="2" spans="1:15" ht="21" customHeight="1" thickBot="1" x14ac:dyDescent="0.25">
      <c r="A2" s="94" t="s">
        <v>108</v>
      </c>
      <c r="B2" s="93" t="s">
        <v>109</v>
      </c>
      <c r="C2" s="93" t="s">
        <v>110</v>
      </c>
      <c r="D2" s="93" t="s">
        <v>46</v>
      </c>
      <c r="E2" s="93" t="s">
        <v>111</v>
      </c>
      <c r="F2" s="93" t="s">
        <v>112</v>
      </c>
      <c r="G2" s="93" t="s">
        <v>48</v>
      </c>
      <c r="H2" s="93" t="s">
        <v>113</v>
      </c>
      <c r="I2" s="93" t="s">
        <v>114</v>
      </c>
      <c r="J2" s="93" t="s">
        <v>115</v>
      </c>
      <c r="K2" s="93" t="s">
        <v>116</v>
      </c>
      <c r="L2" s="92" t="s">
        <v>117</v>
      </c>
      <c r="M2" s="91"/>
      <c r="N2" s="90" t="s">
        <v>118</v>
      </c>
    </row>
    <row r="3" spans="1:15" ht="12.5" x14ac:dyDescent="0.2">
      <c r="A3" s="82" t="s">
        <v>18</v>
      </c>
      <c r="B3" s="81"/>
      <c r="C3" s="81"/>
      <c r="D3" s="124"/>
      <c r="E3" s="81"/>
      <c r="F3" s="81"/>
      <c r="G3" s="81"/>
      <c r="H3" s="130"/>
      <c r="I3" s="81"/>
      <c r="J3" s="81"/>
      <c r="K3" s="81"/>
      <c r="L3" s="80">
        <f>SUM(B3:K3)</f>
        <v>0</v>
      </c>
      <c r="M3" s="118">
        <f>+L3/8</f>
        <v>0</v>
      </c>
      <c r="N3" s="132">
        <f>ROUNDUP(M3,0)</f>
        <v>0</v>
      </c>
    </row>
    <row r="4" spans="1:15" ht="12.5" x14ac:dyDescent="0.2">
      <c r="A4" s="79" t="s">
        <v>119</v>
      </c>
      <c r="B4" s="78"/>
      <c r="C4" s="78"/>
      <c r="D4" s="125"/>
      <c r="E4" s="78"/>
      <c r="F4" s="78"/>
      <c r="G4" s="78"/>
      <c r="H4" s="131"/>
      <c r="I4" s="78"/>
      <c r="J4" s="78"/>
      <c r="K4" s="78"/>
      <c r="L4" s="71">
        <f t="shared" ref="L4:L20" si="0">SUM(B4:K4)</f>
        <v>0</v>
      </c>
      <c r="M4" s="119">
        <f>+L4/8</f>
        <v>0</v>
      </c>
      <c r="N4" s="69">
        <f t="shared" ref="N4:N14" si="1">ROUNDUP(M4,0)</f>
        <v>0</v>
      </c>
    </row>
    <row r="5" spans="1:15" ht="12.5" x14ac:dyDescent="0.2">
      <c r="A5" s="89" t="s">
        <v>120</v>
      </c>
      <c r="B5" s="88"/>
      <c r="C5" s="88"/>
      <c r="D5" s="126"/>
      <c r="E5" s="88"/>
      <c r="F5" s="88"/>
      <c r="G5" s="88"/>
      <c r="H5" s="131"/>
      <c r="I5" s="88"/>
      <c r="J5" s="88"/>
      <c r="K5" s="88"/>
      <c r="L5" s="87">
        <f t="shared" si="0"/>
        <v>0</v>
      </c>
      <c r="M5" s="119">
        <f>+L5/8</f>
        <v>0</v>
      </c>
      <c r="N5" s="69">
        <f t="shared" si="1"/>
        <v>0</v>
      </c>
    </row>
    <row r="6" spans="1:15" ht="12.5" x14ac:dyDescent="0.2">
      <c r="A6" s="77" t="s">
        <v>38</v>
      </c>
      <c r="B6" s="76"/>
      <c r="C6" s="76"/>
      <c r="D6" s="127"/>
      <c r="E6" s="76"/>
      <c r="F6" s="76"/>
      <c r="G6" s="76"/>
      <c r="H6" s="131"/>
      <c r="I6" s="76"/>
      <c r="J6" s="76"/>
      <c r="K6" s="76"/>
      <c r="L6" s="84">
        <f t="shared" si="0"/>
        <v>0</v>
      </c>
      <c r="M6" s="119">
        <f>+L6/8</f>
        <v>0</v>
      </c>
      <c r="N6" s="69">
        <f t="shared" si="1"/>
        <v>0</v>
      </c>
    </row>
    <row r="7" spans="1:15" ht="12.5" x14ac:dyDescent="0.2">
      <c r="A7" s="73" t="s">
        <v>40</v>
      </c>
      <c r="B7" s="72"/>
      <c r="C7" s="72"/>
      <c r="D7" s="128"/>
      <c r="E7" s="72"/>
      <c r="F7" s="72"/>
      <c r="G7" s="72"/>
      <c r="H7" s="131"/>
      <c r="I7" s="72"/>
      <c r="J7" s="72"/>
      <c r="K7" s="72"/>
      <c r="L7" s="71">
        <f t="shared" si="0"/>
        <v>0</v>
      </c>
      <c r="M7" s="120">
        <f>+L7/8</f>
        <v>0</v>
      </c>
      <c r="N7" s="69">
        <f t="shared" si="1"/>
        <v>0</v>
      </c>
    </row>
    <row r="8" spans="1:15" ht="12.5" x14ac:dyDescent="0.2">
      <c r="A8" s="73" t="s">
        <v>41</v>
      </c>
      <c r="B8" s="72"/>
      <c r="C8" s="72"/>
      <c r="D8" s="128"/>
      <c r="E8" s="72"/>
      <c r="F8" s="72"/>
      <c r="G8" s="72"/>
      <c r="H8" s="131"/>
      <c r="I8" s="72"/>
      <c r="J8" s="72"/>
      <c r="K8" s="72"/>
      <c r="L8" s="71">
        <f t="shared" si="0"/>
        <v>0</v>
      </c>
      <c r="M8" s="70"/>
      <c r="N8" s="69">
        <f t="shared" si="1"/>
        <v>0</v>
      </c>
    </row>
    <row r="9" spans="1:15" ht="12.5" x14ac:dyDescent="0.2">
      <c r="A9" s="73" t="s">
        <v>121</v>
      </c>
      <c r="B9" s="72"/>
      <c r="C9" s="72"/>
      <c r="D9" s="128"/>
      <c r="E9" s="72"/>
      <c r="F9" s="72"/>
      <c r="G9" s="72"/>
      <c r="H9" s="131"/>
      <c r="I9" s="72"/>
      <c r="J9" s="72"/>
      <c r="K9" s="72"/>
      <c r="L9" s="71">
        <f t="shared" si="0"/>
        <v>0</v>
      </c>
      <c r="M9" s="70"/>
      <c r="N9" s="69">
        <f t="shared" si="1"/>
        <v>0</v>
      </c>
    </row>
    <row r="10" spans="1:15" ht="12.5" x14ac:dyDescent="0.2">
      <c r="A10" s="73" t="s">
        <v>122</v>
      </c>
      <c r="B10" s="72"/>
      <c r="C10" s="72"/>
      <c r="D10" s="128"/>
      <c r="E10" s="72"/>
      <c r="F10" s="72"/>
      <c r="G10" s="72"/>
      <c r="H10" s="131"/>
      <c r="I10" s="72"/>
      <c r="J10" s="72"/>
      <c r="K10" s="72"/>
      <c r="L10" s="71">
        <f t="shared" si="0"/>
        <v>0</v>
      </c>
      <c r="M10" s="70"/>
      <c r="N10" s="69">
        <f t="shared" si="1"/>
        <v>0</v>
      </c>
    </row>
    <row r="11" spans="1:15" ht="12.5" x14ac:dyDescent="0.2">
      <c r="A11" s="73" t="s">
        <v>27</v>
      </c>
      <c r="B11" s="72"/>
      <c r="C11" s="72"/>
      <c r="D11" s="128"/>
      <c r="E11" s="72"/>
      <c r="F11" s="72"/>
      <c r="G11" s="72"/>
      <c r="H11" s="131"/>
      <c r="I11" s="72"/>
      <c r="J11" s="72"/>
      <c r="K11" s="72"/>
      <c r="L11" s="71">
        <f t="shared" si="0"/>
        <v>0</v>
      </c>
      <c r="M11" s="75"/>
      <c r="N11" s="69">
        <f t="shared" si="1"/>
        <v>0</v>
      </c>
    </row>
    <row r="12" spans="1:15" ht="12.5" x14ac:dyDescent="0.2">
      <c r="A12" s="73" t="s">
        <v>25</v>
      </c>
      <c r="B12" s="72"/>
      <c r="C12" s="72"/>
      <c r="D12" s="128"/>
      <c r="E12" s="72"/>
      <c r="F12" s="72"/>
      <c r="G12" s="72"/>
      <c r="H12" s="131"/>
      <c r="I12" s="72"/>
      <c r="J12" s="72"/>
      <c r="K12" s="72"/>
      <c r="L12" s="71">
        <f t="shared" si="0"/>
        <v>0</v>
      </c>
      <c r="M12" s="75">
        <f>+L12/8</f>
        <v>0</v>
      </c>
      <c r="N12" s="69">
        <f t="shared" si="1"/>
        <v>0</v>
      </c>
    </row>
    <row r="13" spans="1:15" ht="12.5" x14ac:dyDescent="0.2">
      <c r="A13" s="73" t="s">
        <v>123</v>
      </c>
      <c r="B13" s="72"/>
      <c r="C13" s="72"/>
      <c r="D13" s="128"/>
      <c r="E13" s="72"/>
      <c r="F13" s="72"/>
      <c r="G13" s="72"/>
      <c r="H13" s="131"/>
      <c r="I13" s="72"/>
      <c r="J13" s="72"/>
      <c r="K13" s="72"/>
      <c r="L13" s="71">
        <f t="shared" si="0"/>
        <v>0</v>
      </c>
      <c r="M13" s="70"/>
      <c r="N13" s="69">
        <f t="shared" si="1"/>
        <v>0</v>
      </c>
      <c r="O13" s="96"/>
    </row>
    <row r="14" spans="1:15" ht="12.5" x14ac:dyDescent="0.2">
      <c r="A14" s="73" t="s">
        <v>124</v>
      </c>
      <c r="B14" s="72"/>
      <c r="C14" s="72"/>
      <c r="D14" s="128"/>
      <c r="E14" s="72"/>
      <c r="F14" s="72"/>
      <c r="G14" s="72"/>
      <c r="H14" s="131"/>
      <c r="I14" s="72"/>
      <c r="J14" s="72"/>
      <c r="K14" s="72"/>
      <c r="L14" s="71">
        <f t="shared" si="0"/>
        <v>0</v>
      </c>
      <c r="M14" s="70"/>
      <c r="N14" s="69">
        <f t="shared" si="1"/>
        <v>0</v>
      </c>
    </row>
    <row r="15" spans="1:15" ht="12.5" x14ac:dyDescent="0.2">
      <c r="A15" s="73" t="s">
        <v>52</v>
      </c>
      <c r="B15" s="72"/>
      <c r="C15" s="72"/>
      <c r="D15" s="128"/>
      <c r="E15" s="72"/>
      <c r="F15" s="72"/>
      <c r="G15" s="72"/>
      <c r="H15" s="131"/>
      <c r="I15" s="72"/>
      <c r="J15" s="72"/>
      <c r="K15" s="72"/>
      <c r="L15" s="71">
        <f t="shared" si="0"/>
        <v>0</v>
      </c>
      <c r="M15" s="70"/>
      <c r="N15" s="74"/>
    </row>
    <row r="16" spans="1:15" ht="12.5" x14ac:dyDescent="0.2">
      <c r="A16" s="73" t="s">
        <v>53</v>
      </c>
      <c r="B16" s="72"/>
      <c r="C16" s="72"/>
      <c r="D16" s="128"/>
      <c r="E16" s="72"/>
      <c r="F16" s="72"/>
      <c r="G16" s="72"/>
      <c r="H16" s="131"/>
      <c r="I16" s="72"/>
      <c r="J16" s="72"/>
      <c r="K16" s="72"/>
      <c r="L16" s="71">
        <f t="shared" si="0"/>
        <v>0</v>
      </c>
      <c r="M16" s="70"/>
      <c r="N16" s="74"/>
    </row>
    <row r="17" spans="1:14" ht="12.5" x14ac:dyDescent="0.2">
      <c r="A17" s="73" t="s">
        <v>54</v>
      </c>
      <c r="B17" s="72"/>
      <c r="C17" s="72"/>
      <c r="D17" s="128"/>
      <c r="E17" s="72"/>
      <c r="F17" s="72"/>
      <c r="G17" s="72"/>
      <c r="H17" s="131"/>
      <c r="I17" s="72"/>
      <c r="J17" s="72"/>
      <c r="K17" s="72"/>
      <c r="L17" s="71">
        <f t="shared" si="0"/>
        <v>0</v>
      </c>
      <c r="M17" s="70"/>
      <c r="N17" s="69"/>
    </row>
    <row r="18" spans="1:14" ht="12.5" x14ac:dyDescent="0.2">
      <c r="A18" s="73" t="s">
        <v>55</v>
      </c>
      <c r="B18" s="72"/>
      <c r="C18" s="72"/>
      <c r="D18" s="128"/>
      <c r="E18" s="72"/>
      <c r="F18" s="72"/>
      <c r="G18" s="72"/>
      <c r="H18" s="131"/>
      <c r="I18" s="72"/>
      <c r="J18" s="72"/>
      <c r="K18" s="72"/>
      <c r="L18" s="71">
        <f t="shared" si="0"/>
        <v>0</v>
      </c>
      <c r="M18" s="70"/>
      <c r="N18" s="74"/>
    </row>
    <row r="19" spans="1:14" ht="12.5" x14ac:dyDescent="0.2">
      <c r="A19" s="73" t="s">
        <v>56</v>
      </c>
      <c r="B19" s="72"/>
      <c r="C19" s="72"/>
      <c r="D19" s="128"/>
      <c r="E19" s="72"/>
      <c r="F19" s="72"/>
      <c r="G19" s="72"/>
      <c r="H19" s="131"/>
      <c r="I19" s="72"/>
      <c r="J19" s="72"/>
      <c r="K19" s="72"/>
      <c r="L19" s="71">
        <f t="shared" si="0"/>
        <v>0</v>
      </c>
      <c r="M19" s="70"/>
      <c r="N19" s="74"/>
    </row>
    <row r="20" spans="1:14" ht="12.5" x14ac:dyDescent="0.2">
      <c r="A20" s="73" t="s">
        <v>57</v>
      </c>
      <c r="B20" s="72"/>
      <c r="C20" s="72"/>
      <c r="D20" s="128"/>
      <c r="E20" s="72"/>
      <c r="F20" s="72"/>
      <c r="G20" s="72"/>
      <c r="H20" s="131"/>
      <c r="I20" s="72"/>
      <c r="J20" s="72"/>
      <c r="K20" s="72"/>
      <c r="L20" s="71">
        <f t="shared" si="0"/>
        <v>0</v>
      </c>
      <c r="M20" s="70"/>
      <c r="N20" s="74"/>
    </row>
    <row r="21" spans="1:14" ht="13" thickBot="1" x14ac:dyDescent="0.25">
      <c r="A21" s="86"/>
      <c r="B21" s="67"/>
      <c r="C21" s="67"/>
      <c r="D21" s="129"/>
      <c r="E21" s="67"/>
      <c r="F21" s="67"/>
      <c r="G21" s="67"/>
      <c r="H21" s="85"/>
      <c r="I21" s="67"/>
      <c r="J21" s="67"/>
      <c r="K21" s="67"/>
      <c r="L21" s="66">
        <f>SUM(L3:L20)</f>
        <v>0</v>
      </c>
      <c r="M21" s="65"/>
      <c r="N21" s="64"/>
    </row>
    <row r="22" spans="1:14" ht="13" thickBot="1" x14ac:dyDescent="0.25">
      <c r="A22" s="77" t="s">
        <v>125</v>
      </c>
      <c r="B22" s="76" t="s">
        <v>109</v>
      </c>
      <c r="C22" s="76" t="str">
        <f t="shared" ref="C22:K22" si="2">C2</f>
        <v>東海</v>
      </c>
      <c r="D22" s="127" t="str">
        <f t="shared" si="2"/>
        <v>大王</v>
      </c>
      <c r="E22" s="76" t="s">
        <v>111</v>
      </c>
      <c r="F22" s="76" t="str">
        <f t="shared" si="2"/>
        <v>文岡</v>
      </c>
      <c r="G22" s="76" t="s">
        <v>126</v>
      </c>
      <c r="H22" s="76" t="str">
        <f t="shared" si="2"/>
        <v>神島</v>
      </c>
      <c r="I22" s="76" t="s">
        <v>114</v>
      </c>
      <c r="J22" s="76" t="s">
        <v>115</v>
      </c>
      <c r="K22" s="76" t="str">
        <f t="shared" si="2"/>
        <v>鳥羽東</v>
      </c>
      <c r="L22" s="84">
        <f t="shared" ref="L22:L39" si="3">SUM(B22:K22)</f>
        <v>0</v>
      </c>
      <c r="N22" s="83"/>
    </row>
    <row r="23" spans="1:14" ht="12.5" x14ac:dyDescent="0.2">
      <c r="A23" s="82" t="s">
        <v>18</v>
      </c>
      <c r="B23" s="81"/>
      <c r="C23" s="81"/>
      <c r="D23" s="124"/>
      <c r="E23" s="81"/>
      <c r="F23" s="81"/>
      <c r="G23" s="81"/>
      <c r="H23" s="81"/>
      <c r="I23" s="81"/>
      <c r="J23" s="81"/>
      <c r="K23" s="81"/>
      <c r="L23" s="80">
        <f t="shared" si="3"/>
        <v>0</v>
      </c>
      <c r="M23" s="118">
        <f>+L23/8</f>
        <v>0</v>
      </c>
      <c r="N23" s="132">
        <f>ROUNDUP(M23,0)</f>
        <v>0</v>
      </c>
    </row>
    <row r="24" spans="1:14" ht="12.5" x14ac:dyDescent="0.2">
      <c r="A24" s="79" t="s">
        <v>119</v>
      </c>
      <c r="B24" s="78"/>
      <c r="C24" s="78"/>
      <c r="D24" s="125"/>
      <c r="E24" s="78"/>
      <c r="F24" s="78"/>
      <c r="G24" s="78"/>
      <c r="H24" s="78"/>
      <c r="I24" s="78"/>
      <c r="J24" s="78"/>
      <c r="K24" s="78"/>
      <c r="L24" s="71">
        <f t="shared" si="3"/>
        <v>0</v>
      </c>
      <c r="M24" s="119">
        <f>+L24/8</f>
        <v>0</v>
      </c>
      <c r="N24" s="69">
        <f t="shared" ref="N24:N33" si="4">ROUNDUP(M24,0)</f>
        <v>0</v>
      </c>
    </row>
    <row r="25" spans="1:14" ht="12.5" x14ac:dyDescent="0.2">
      <c r="A25" s="77" t="s">
        <v>120</v>
      </c>
      <c r="B25" s="76"/>
      <c r="C25" s="76"/>
      <c r="D25" s="127"/>
      <c r="E25" s="76"/>
      <c r="F25" s="76"/>
      <c r="G25" s="76"/>
      <c r="H25" s="78"/>
      <c r="I25" s="76"/>
      <c r="J25" s="76"/>
      <c r="K25" s="76"/>
      <c r="L25" s="71">
        <f t="shared" si="3"/>
        <v>0</v>
      </c>
      <c r="M25" s="119">
        <f>+L25/8</f>
        <v>0</v>
      </c>
      <c r="N25" s="69">
        <f t="shared" si="4"/>
        <v>0</v>
      </c>
    </row>
    <row r="26" spans="1:14" ht="12.5" x14ac:dyDescent="0.2">
      <c r="A26" s="73" t="s">
        <v>38</v>
      </c>
      <c r="B26" s="72"/>
      <c r="C26" s="72"/>
      <c r="D26" s="128"/>
      <c r="E26" s="72"/>
      <c r="F26" s="72"/>
      <c r="G26" s="72"/>
      <c r="H26" s="78"/>
      <c r="I26" s="72"/>
      <c r="J26" s="72"/>
      <c r="K26" s="72"/>
      <c r="L26" s="71">
        <f t="shared" si="3"/>
        <v>0</v>
      </c>
      <c r="M26" s="120">
        <f>+L26/8</f>
        <v>0</v>
      </c>
      <c r="N26" s="69">
        <f t="shared" si="4"/>
        <v>0</v>
      </c>
    </row>
    <row r="27" spans="1:14" ht="12.5" x14ac:dyDescent="0.2">
      <c r="A27" s="73" t="s">
        <v>41</v>
      </c>
      <c r="B27" s="72"/>
      <c r="C27" s="72"/>
      <c r="D27" s="128"/>
      <c r="E27" s="72"/>
      <c r="F27" s="72"/>
      <c r="G27" s="72"/>
      <c r="H27" s="78"/>
      <c r="I27" s="72"/>
      <c r="J27" s="72"/>
      <c r="K27" s="72"/>
      <c r="L27" s="71">
        <f t="shared" si="3"/>
        <v>0</v>
      </c>
      <c r="M27" s="70"/>
      <c r="N27" s="69">
        <f t="shared" si="4"/>
        <v>0</v>
      </c>
    </row>
    <row r="28" spans="1:14" ht="12.5" x14ac:dyDescent="0.2">
      <c r="A28" s="73" t="s">
        <v>127</v>
      </c>
      <c r="B28" s="72"/>
      <c r="C28" s="72"/>
      <c r="D28" s="128"/>
      <c r="E28" s="72"/>
      <c r="F28" s="72"/>
      <c r="G28" s="72"/>
      <c r="H28" s="78"/>
      <c r="I28" s="72"/>
      <c r="J28" s="72"/>
      <c r="K28" s="72"/>
      <c r="L28" s="71">
        <f t="shared" si="3"/>
        <v>0</v>
      </c>
      <c r="M28" s="70"/>
      <c r="N28" s="69">
        <f t="shared" si="4"/>
        <v>0</v>
      </c>
    </row>
    <row r="29" spans="1:14" ht="12.5" x14ac:dyDescent="0.2">
      <c r="A29" s="73" t="s">
        <v>128</v>
      </c>
      <c r="B29" s="72"/>
      <c r="C29" s="72"/>
      <c r="D29" s="128"/>
      <c r="E29" s="72"/>
      <c r="F29" s="72"/>
      <c r="G29" s="72"/>
      <c r="H29" s="78"/>
      <c r="I29" s="72"/>
      <c r="J29" s="72"/>
      <c r="K29" s="72"/>
      <c r="L29" s="71">
        <f t="shared" si="3"/>
        <v>0</v>
      </c>
      <c r="M29" s="70"/>
      <c r="N29" s="69">
        <f t="shared" si="4"/>
        <v>0</v>
      </c>
    </row>
    <row r="30" spans="1:14" ht="12.5" x14ac:dyDescent="0.2">
      <c r="A30" s="73" t="s">
        <v>50</v>
      </c>
      <c r="B30" s="72"/>
      <c r="C30" s="72"/>
      <c r="D30" s="128"/>
      <c r="E30" s="72"/>
      <c r="F30" s="72"/>
      <c r="G30" s="72"/>
      <c r="H30" s="78"/>
      <c r="I30" s="72"/>
      <c r="J30" s="72"/>
      <c r="K30" s="72"/>
      <c r="L30" s="71">
        <f t="shared" si="3"/>
        <v>0</v>
      </c>
      <c r="M30" s="70"/>
      <c r="N30" s="69">
        <f t="shared" si="4"/>
        <v>0</v>
      </c>
    </row>
    <row r="31" spans="1:14" ht="12.5" x14ac:dyDescent="0.2">
      <c r="A31" s="73" t="s">
        <v>51</v>
      </c>
      <c r="B31" s="72"/>
      <c r="C31" s="72"/>
      <c r="D31" s="128"/>
      <c r="E31" s="72"/>
      <c r="F31" s="72"/>
      <c r="G31" s="72"/>
      <c r="H31" s="78"/>
      <c r="I31" s="72"/>
      <c r="J31" s="72"/>
      <c r="K31" s="72"/>
      <c r="L31" s="71">
        <f t="shared" si="3"/>
        <v>0</v>
      </c>
      <c r="M31" s="75">
        <f>+L31/8</f>
        <v>0</v>
      </c>
      <c r="N31" s="69">
        <f t="shared" si="4"/>
        <v>0</v>
      </c>
    </row>
    <row r="32" spans="1:14" ht="12.5" x14ac:dyDescent="0.2">
      <c r="A32" s="73" t="s">
        <v>123</v>
      </c>
      <c r="B32" s="72"/>
      <c r="C32" s="72"/>
      <c r="D32" s="128"/>
      <c r="E32" s="72"/>
      <c r="F32" s="72"/>
      <c r="G32" s="72"/>
      <c r="H32" s="78"/>
      <c r="I32" s="72"/>
      <c r="J32" s="72"/>
      <c r="K32" s="72"/>
      <c r="L32" s="71">
        <f t="shared" si="3"/>
        <v>0</v>
      </c>
      <c r="M32" s="70"/>
      <c r="N32" s="69">
        <f t="shared" si="4"/>
        <v>0</v>
      </c>
    </row>
    <row r="33" spans="1:14" ht="12.5" x14ac:dyDescent="0.2">
      <c r="A33" s="73" t="s">
        <v>129</v>
      </c>
      <c r="B33" s="72"/>
      <c r="C33" s="72"/>
      <c r="D33" s="128"/>
      <c r="E33" s="72"/>
      <c r="F33" s="72"/>
      <c r="G33" s="72"/>
      <c r="H33" s="78"/>
      <c r="I33" s="72"/>
      <c r="J33" s="72"/>
      <c r="K33" s="72"/>
      <c r="L33" s="71">
        <f t="shared" si="3"/>
        <v>0</v>
      </c>
      <c r="M33" s="70"/>
      <c r="N33" s="69">
        <f t="shared" si="4"/>
        <v>0</v>
      </c>
    </row>
    <row r="34" spans="1:14" ht="12.5" x14ac:dyDescent="0.2">
      <c r="A34" s="73" t="s">
        <v>52</v>
      </c>
      <c r="B34" s="72"/>
      <c r="C34" s="72"/>
      <c r="D34" s="128"/>
      <c r="E34" s="72"/>
      <c r="F34" s="72"/>
      <c r="G34" s="72"/>
      <c r="H34" s="78"/>
      <c r="I34" s="72"/>
      <c r="J34" s="72"/>
      <c r="K34" s="72"/>
      <c r="L34" s="71">
        <f t="shared" si="3"/>
        <v>0</v>
      </c>
      <c r="M34" s="70"/>
      <c r="N34" s="74"/>
    </row>
    <row r="35" spans="1:14" ht="12.5" x14ac:dyDescent="0.2">
      <c r="A35" s="73" t="s">
        <v>101</v>
      </c>
      <c r="B35" s="72"/>
      <c r="C35" s="72"/>
      <c r="D35" s="128"/>
      <c r="E35" s="72"/>
      <c r="F35" s="72"/>
      <c r="G35" s="72"/>
      <c r="H35" s="78"/>
      <c r="I35" s="72"/>
      <c r="J35" s="72"/>
      <c r="K35" s="72"/>
      <c r="L35" s="71">
        <f t="shared" si="3"/>
        <v>0</v>
      </c>
      <c r="M35" s="70"/>
      <c r="N35" s="74"/>
    </row>
    <row r="36" spans="1:14" ht="12.5" x14ac:dyDescent="0.2">
      <c r="A36" s="73" t="s">
        <v>54</v>
      </c>
      <c r="B36" s="72"/>
      <c r="C36" s="72"/>
      <c r="D36" s="128"/>
      <c r="E36" s="72"/>
      <c r="F36" s="72"/>
      <c r="G36" s="72"/>
      <c r="H36" s="78"/>
      <c r="I36" s="72"/>
      <c r="J36" s="72"/>
      <c r="K36" s="72"/>
      <c r="L36" s="71">
        <f t="shared" si="3"/>
        <v>0</v>
      </c>
      <c r="M36" s="70"/>
      <c r="N36" s="74"/>
    </row>
    <row r="37" spans="1:14" ht="12.5" x14ac:dyDescent="0.2">
      <c r="A37" s="73" t="s">
        <v>102</v>
      </c>
      <c r="B37" s="72"/>
      <c r="C37" s="72"/>
      <c r="D37" s="128"/>
      <c r="E37" s="72"/>
      <c r="F37" s="72"/>
      <c r="G37" s="72"/>
      <c r="H37" s="78"/>
      <c r="I37" s="72"/>
      <c r="J37" s="72"/>
      <c r="K37" s="72"/>
      <c r="L37" s="71">
        <f t="shared" si="3"/>
        <v>0</v>
      </c>
      <c r="M37" s="70"/>
      <c r="N37" s="74"/>
    </row>
    <row r="38" spans="1:14" ht="12.5" x14ac:dyDescent="0.2">
      <c r="A38" s="73" t="s">
        <v>56</v>
      </c>
      <c r="B38" s="72"/>
      <c r="C38" s="72"/>
      <c r="D38" s="128"/>
      <c r="E38" s="72"/>
      <c r="F38" s="72"/>
      <c r="G38" s="72"/>
      <c r="H38" s="78"/>
      <c r="I38" s="72"/>
      <c r="J38" s="72"/>
      <c r="K38" s="72"/>
      <c r="L38" s="71">
        <f t="shared" si="3"/>
        <v>0</v>
      </c>
      <c r="M38" s="70"/>
      <c r="N38" s="69"/>
    </row>
    <row r="39" spans="1:14" ht="13" thickBot="1" x14ac:dyDescent="0.25">
      <c r="A39" s="68" t="s">
        <v>57</v>
      </c>
      <c r="B39" s="67"/>
      <c r="C39" s="67"/>
      <c r="D39" s="129"/>
      <c r="E39" s="67"/>
      <c r="F39" s="67"/>
      <c r="G39" s="67"/>
      <c r="H39" s="67"/>
      <c r="I39" s="67"/>
      <c r="J39" s="67"/>
      <c r="K39" s="67"/>
      <c r="L39" s="66">
        <f t="shared" si="3"/>
        <v>0</v>
      </c>
      <c r="M39" s="65"/>
      <c r="N39" s="64"/>
    </row>
    <row r="40" spans="1:14" ht="13" thickBot="1" x14ac:dyDescent="0.25">
      <c r="A40" s="63"/>
      <c r="B40" s="62">
        <f t="shared" ref="B40:K40" si="5">SUM(B23:B39)</f>
        <v>0</v>
      </c>
      <c r="C40" s="62">
        <f t="shared" si="5"/>
        <v>0</v>
      </c>
      <c r="D40" s="62">
        <f t="shared" si="5"/>
        <v>0</v>
      </c>
      <c r="E40" s="62">
        <f t="shared" si="5"/>
        <v>0</v>
      </c>
      <c r="F40" s="62">
        <f t="shared" si="5"/>
        <v>0</v>
      </c>
      <c r="G40" s="62">
        <f t="shared" si="5"/>
        <v>0</v>
      </c>
      <c r="H40" s="62">
        <f t="shared" si="5"/>
        <v>0</v>
      </c>
      <c r="I40" s="62">
        <f t="shared" si="5"/>
        <v>0</v>
      </c>
      <c r="J40" s="62">
        <f t="shared" si="5"/>
        <v>0</v>
      </c>
      <c r="K40" s="62">
        <f t="shared" si="5"/>
        <v>0</v>
      </c>
      <c r="L40" s="61">
        <f>SUM(L23:L39)</f>
        <v>0</v>
      </c>
    </row>
  </sheetData>
  <phoneticPr fontId="2"/>
  <printOptions gridLinesSet="0"/>
  <pageMargins left="0.23622047244094491" right="0.23622047244094491" top="0.15748031496062992" bottom="0.15748031496062992" header="0.31496062992125984" footer="0.31496062992125984"/>
  <pageSetup paperSize="9" scale="1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注意事項</vt:lpstr>
      <vt:lpstr>名簿入力</vt:lpstr>
      <vt:lpstr>一覧表 男子</vt:lpstr>
      <vt:lpstr>個票男子</vt:lpstr>
      <vt:lpstr>個票リレー</vt:lpstr>
      <vt:lpstr>一覧表 女子</vt:lpstr>
      <vt:lpstr>個票リレー(2)</vt:lpstr>
      <vt:lpstr>個票女子 </vt:lpstr>
      <vt:lpstr>参加数</vt:lpstr>
      <vt:lpstr>標準記録突破者一覧</vt:lpstr>
      <vt:lpstr>県大会出場者</vt:lpstr>
      <vt:lpstr>'一覧表 女子'!Print_Area</vt:lpstr>
      <vt:lpstr>'一覧表 男子'!Print_Area</vt:lpstr>
      <vt:lpstr>個票リレー!Print_Area</vt:lpstr>
      <vt:lpstr>'個票リレー(2)'!Print_Area</vt:lpstr>
      <vt:lpstr>'個票女子 '!Print_Area</vt:lpstr>
      <vt:lpstr>参加数!Print_Area</vt:lpstr>
      <vt:lpstr>注意事項!Print_Area</vt:lpstr>
      <vt:lpstr>名簿入力!Print_Area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陸上競技大会申込者一覧表</dc:title>
  <dc:subject>伊勢度会陸上競技協会</dc:subject>
  <dc:creator>森本  貴幸</dc:creator>
  <cp:keywords/>
  <dc:description/>
  <cp:lastModifiedBy>成瀬 要</cp:lastModifiedBy>
  <cp:revision/>
  <cp:lastPrinted>2025-07-31T16:23:12Z</cp:lastPrinted>
  <dcterms:created xsi:type="dcterms:W3CDTF">2001-09-15T04:20:22Z</dcterms:created>
  <dcterms:modified xsi:type="dcterms:W3CDTF">2025-07-31T16:23:20Z</dcterms:modified>
  <cp:category/>
  <cp:contentStatus/>
</cp:coreProperties>
</file>